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75" windowWidth="20115" windowHeight="7995"/>
  </bookViews>
  <sheets>
    <sheet name="ceny" sheetId="1" r:id="rId1"/>
    <sheet name="brigádnici" sheetId="2" r:id="rId2"/>
    <sheet name="knihy" sheetId="4" r:id="rId3"/>
    <sheet name="vypocty" sheetId="8" r:id="rId4"/>
    <sheet name="graf" sheetId="9" r:id="rId5"/>
  </sheets>
  <calcPr calcId="152511"/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3" i="8"/>
  <c r="M4" i="8"/>
  <c r="M5" i="8"/>
  <c r="M6" i="8"/>
  <c r="M7" i="8"/>
  <c r="M8" i="8"/>
  <c r="M9" i="8"/>
  <c r="M10" i="8"/>
  <c r="M11" i="8"/>
  <c r="M12" i="8"/>
  <c r="M13" i="8"/>
  <c r="M14" i="8"/>
  <c r="M15" i="8"/>
  <c r="M3" i="8"/>
  <c r="L4" i="8"/>
  <c r="L5" i="8"/>
  <c r="L6" i="8"/>
  <c r="L7" i="8"/>
  <c r="L8" i="8"/>
  <c r="L9" i="8"/>
  <c r="L10" i="8"/>
  <c r="L11" i="8"/>
  <c r="L12" i="8"/>
  <c r="L13" i="8"/>
  <c r="L14" i="8"/>
  <c r="L15" i="8"/>
  <c r="L3" i="8"/>
  <c r="K4" i="8"/>
  <c r="K5" i="8"/>
  <c r="K6" i="8"/>
  <c r="K7" i="8"/>
  <c r="K8" i="8"/>
  <c r="K9" i="8"/>
  <c r="K10" i="8"/>
  <c r="K11" i="8"/>
  <c r="K12" i="8"/>
  <c r="K13" i="8"/>
  <c r="K14" i="8"/>
  <c r="K15" i="8"/>
  <c r="K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3" i="8"/>
  <c r="I15" i="4"/>
  <c r="I12" i="4"/>
  <c r="I9" i="4"/>
  <c r="I6" i="4"/>
  <c r="I3" i="4"/>
  <c r="J16" i="2"/>
  <c r="J13" i="2"/>
  <c r="J10" i="2"/>
  <c r="J7" i="2"/>
  <c r="J6" i="2"/>
  <c r="J3" i="2"/>
  <c r="C33" i="1"/>
  <c r="D32" i="1"/>
  <c r="E32" i="1"/>
  <c r="F32" i="1"/>
  <c r="C32" i="1"/>
  <c r="D31" i="1"/>
  <c r="E31" i="1"/>
  <c r="F31" i="1"/>
  <c r="C31" i="1"/>
  <c r="D30" i="1"/>
  <c r="E30" i="1"/>
  <c r="F30" i="1"/>
  <c r="C3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6" i="1"/>
</calcChain>
</file>

<file path=xl/sharedStrings.xml><?xml version="1.0" encoding="utf-8"?>
<sst xmlns="http://schemas.openxmlformats.org/spreadsheetml/2006/main" count="217" uniqueCount="143">
  <si>
    <t xml:space="preserve">Vyjadrite v percentách pomer novej ceny tovarov ku starej po zavedení eura. </t>
  </si>
  <si>
    <t>Tovar</t>
  </si>
  <si>
    <t>Merná jednotka</t>
  </si>
  <si>
    <t>Cena v roku 2012 (Sk)</t>
  </si>
  <si>
    <t>Stará cena v Eurách (kurz 30,126)</t>
  </si>
  <si>
    <t>Pomer k starej cene (%)</t>
  </si>
  <si>
    <t>chlieb svetlý</t>
  </si>
  <si>
    <t>rožok biely obyčajný</t>
  </si>
  <si>
    <t>hovädzie mäso zadné bez kosti</t>
  </si>
  <si>
    <t>bravčové karé s kosťou</t>
  </si>
  <si>
    <t>kurča pitvané</t>
  </si>
  <si>
    <t>šunková saláma</t>
  </si>
  <si>
    <t>dusená šunka bravčová</t>
  </si>
  <si>
    <t>údené ryby</t>
  </si>
  <si>
    <t>sardinky v oleji</t>
  </si>
  <si>
    <t>mlieko trvanlivé polotučné</t>
  </si>
  <si>
    <t>syr eidam tehla</t>
  </si>
  <si>
    <t>tavený lahôdkový syr</t>
  </si>
  <si>
    <t>bryndza</t>
  </si>
  <si>
    <t>vajcia slepačie čerstvé</t>
  </si>
  <si>
    <t>čerstvé maslo</t>
  </si>
  <si>
    <t>jablká</t>
  </si>
  <si>
    <t>banány</t>
  </si>
  <si>
    <t>karotka</t>
  </si>
  <si>
    <t>paradajky</t>
  </si>
  <si>
    <t>zemiaky konzumné</t>
  </si>
  <si>
    <t>cukor kryštálový</t>
  </si>
  <si>
    <t>prírodná stolová minerálna voda</t>
  </si>
  <si>
    <t>pivo 12% - flaškové</t>
  </si>
  <si>
    <t>toaletný papier</t>
  </si>
  <si>
    <t>kurz</t>
  </si>
  <si>
    <t>Cena v roku 2013 (€)</t>
  </si>
  <si>
    <t>Minimum</t>
  </si>
  <si>
    <t>Maximum</t>
  </si>
  <si>
    <t>Priemer</t>
  </si>
  <si>
    <t>Počet</t>
  </si>
  <si>
    <t>x</t>
  </si>
  <si>
    <t>Meno brigádnika</t>
  </si>
  <si>
    <t>Bydlisko</t>
  </si>
  <si>
    <t>Mesiac zberu</t>
  </si>
  <si>
    <t>Druh ovocia</t>
  </si>
  <si>
    <t>Počet nazbieraných prepraviek</t>
  </si>
  <si>
    <t>Počet odpracovaných hodín</t>
  </si>
  <si>
    <t>Mikuš</t>
  </si>
  <si>
    <t>Valay</t>
  </si>
  <si>
    <t>Zedníková</t>
  </si>
  <si>
    <t>Matušek</t>
  </si>
  <si>
    <t>Krištofová</t>
  </si>
  <si>
    <t>Vondráčková</t>
  </si>
  <si>
    <t>Podjavorinská</t>
  </si>
  <si>
    <t>Bokroš</t>
  </si>
  <si>
    <t>Cesnaková</t>
  </si>
  <si>
    <t>Szalay</t>
  </si>
  <si>
    <t>Feher</t>
  </si>
  <si>
    <t>Háznová</t>
  </si>
  <si>
    <t>Zátopek</t>
  </si>
  <si>
    <t>Kološ</t>
  </si>
  <si>
    <t>Figúľ</t>
  </si>
  <si>
    <t>Kostka</t>
  </si>
  <si>
    <t>Sláviková</t>
  </si>
  <si>
    <t>Vargová</t>
  </si>
  <si>
    <t>Kráková</t>
  </si>
  <si>
    <t>Trnava</t>
  </si>
  <si>
    <t>Bratislava</t>
  </si>
  <si>
    <t>Nitra</t>
  </si>
  <si>
    <t>jún</t>
  </si>
  <si>
    <t>júl</t>
  </si>
  <si>
    <t>august</t>
  </si>
  <si>
    <t>marhule</t>
  </si>
  <si>
    <t>hrušky</t>
  </si>
  <si>
    <t xml:space="preserve">a) Vypočítajte, koľko hodín odpracoval najvýkonnejší brigádnik. </t>
  </si>
  <si>
    <t xml:space="preserve">Výsledok: </t>
  </si>
  <si>
    <t>b) Zistite, aký bol najvyšší a najnižší počet nazbieraných prepraviek.</t>
  </si>
  <si>
    <t>Výsledok 1:</t>
  </si>
  <si>
    <t>Výsledok 2:</t>
  </si>
  <si>
    <t>c) Zistite, koľko brigádnikov pochádza z Nitry.</t>
  </si>
  <si>
    <t>Výsledok:</t>
  </si>
  <si>
    <t>d) Zistite, koľko brigádnikov zbieralo jablká.</t>
  </si>
  <si>
    <t xml:space="preserve">e) Zistite, koľko brigádnikov pracovalo viac ako 40 hodín. </t>
  </si>
  <si>
    <t>Názov knihy</t>
  </si>
  <si>
    <t>Predajná cena</t>
  </si>
  <si>
    <t>Predané množstvo</t>
  </si>
  <si>
    <t>Zisk</t>
  </si>
  <si>
    <t>Vydavateľstvo</t>
  </si>
  <si>
    <t>Encyklopédia vyšívania</t>
  </si>
  <si>
    <t>Slovenské rozprávky I.</t>
  </si>
  <si>
    <t>Americká tragédia</t>
  </si>
  <si>
    <t>Malý princ</t>
  </si>
  <si>
    <t>Ja - pes</t>
  </si>
  <si>
    <t>Sofiin svet</t>
  </si>
  <si>
    <t>Slovensko</t>
  </si>
  <si>
    <t>Švejk</t>
  </si>
  <si>
    <t>Hotel</t>
  </si>
  <si>
    <t>Klasické motocykle</t>
  </si>
  <si>
    <t>Tretie oko</t>
  </si>
  <si>
    <t>Ikar</t>
  </si>
  <si>
    <t>Fortuna Print</t>
  </si>
  <si>
    <t>Horizont</t>
  </si>
  <si>
    <t>Mladé letá</t>
  </si>
  <si>
    <t>a) Vypočítajte celkové množstvo predaných kníh.</t>
  </si>
  <si>
    <t>c) Vypočítajte celkový zisk z predaja kníh.</t>
  </si>
  <si>
    <t>d) Vypočítajte priemernú cenu ponúkaných kníh a zaokrúhlite ju na celé eurá.</t>
  </si>
  <si>
    <t xml:space="preserve">e) Vypočítajte celkové množstvo predaných kníh vydavateľstva Ikar. </t>
  </si>
  <si>
    <t>b) Vypočítajte zisk z predaja kníh vydavateľstva Horizont.</t>
  </si>
  <si>
    <t>Cena izby za noc</t>
  </si>
  <si>
    <t>Priplatok pes</t>
  </si>
  <si>
    <t>Od</t>
  </si>
  <si>
    <t>Do</t>
  </si>
  <si>
    <t>Pocet dni pobytu</t>
  </si>
  <si>
    <t>Cena za pobyt</t>
  </si>
  <si>
    <t>Priezvisko</t>
  </si>
  <si>
    <t>Plat v hrubom</t>
  </si>
  <si>
    <t>Starobné</t>
  </si>
  <si>
    <t>Invalidné</t>
  </si>
  <si>
    <t>Nemocenské</t>
  </si>
  <si>
    <t>Úrazové</t>
  </si>
  <si>
    <t>Kosegi</t>
  </si>
  <si>
    <t>Datko</t>
  </si>
  <si>
    <t>Pavloveova</t>
  </si>
  <si>
    <t>Kolesar</t>
  </si>
  <si>
    <t>Gatura</t>
  </si>
  <si>
    <t>Kubischova</t>
  </si>
  <si>
    <t>Buvala</t>
  </si>
  <si>
    <t>Nuotaova</t>
  </si>
  <si>
    <t>Cvanga</t>
  </si>
  <si>
    <t>Kotkuliak</t>
  </si>
  <si>
    <t>Fasko</t>
  </si>
  <si>
    <t>Kabar</t>
  </si>
  <si>
    <t>Jankovic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</si>
  <si>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</si>
  <si>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</si>
  <si>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</si>
  <si>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</si>
  <si>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</si>
  <si>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</si>
  <si>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</si>
  <si>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</si>
  <si>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</si>
  <si>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</si>
  <si>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</si>
  <si>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</si>
  <si>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Česko</t>
  </si>
  <si>
    <t>Zostrojte z tabuľky graf podľa predlohy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</si>
</sst>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&quot; &quot;\ &quot;kg&quot;"/>
    <numFmt numFmtId="165" formatCode="0&quot; &quot;&quot;g&quot;"/>
    <numFmt numFmtId="166" formatCode="0&quot; &quot;&quot;l&quot;"/>
    <numFmt numFmtId="167" formatCode="0.0&quot; &quot;&quot;l&quot;"/>
    <numFmt numFmtId="168" formatCode="0&quot; &quot;&quot;ks&quot;"/>
    <numFmt numFmtId="170" formatCode="0.000%"/>
    <numFmt numFmtId="171" formatCode="#,##0.00\ &quot;€&quot;"/>
    <numFmt numFmtId="173" formatCode="#,##0\ &quot;€&quot;"/>
    <numFmt numFmtId="174" formatCode="_-* #,##0.00\ [$€-1]_-;\-* #,##0.00\ [$€-1]_-;_-* &quot;-&quot;??\ [$€-1]_-;_-@_-"/>
    <numFmt numFmtId="175" formatCode="0&quot; °C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5" xfId="0" applyBorder="1"/>
    <xf numFmtId="2" fontId="0" fillId="0" borderId="6" xfId="0" applyNumberFormat="1" applyBorder="1" applyAlignment="1">
      <alignment horizontal="center"/>
    </xf>
    <xf numFmtId="170" fontId="1" fillId="0" borderId="7" xfId="1" applyNumberFormat="1" applyFont="1" applyBorder="1"/>
    <xf numFmtId="0" fontId="0" fillId="0" borderId="8" xfId="0" applyBorder="1"/>
    <xf numFmtId="170" fontId="1" fillId="0" borderId="9" xfId="1" applyNumberFormat="1" applyFont="1" applyBorder="1"/>
    <xf numFmtId="0" fontId="0" fillId="0" borderId="10" xfId="0" applyBorder="1"/>
    <xf numFmtId="164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68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70" fontId="1" fillId="0" borderId="18" xfId="1" applyNumberFormat="1" applyFont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/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8" xfId="0" applyFill="1" applyBorder="1" applyAlignment="1">
      <alignment horizontal="center"/>
    </xf>
    <xf numFmtId="0" fontId="0" fillId="2" borderId="23" xfId="0" applyFill="1" applyBorder="1"/>
    <xf numFmtId="0" fontId="0" fillId="2" borderId="1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3" borderId="24" xfId="0" applyFill="1" applyBorder="1"/>
    <xf numFmtId="0" fontId="0" fillId="3" borderId="24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71" fontId="0" fillId="0" borderId="4" xfId="0" applyNumberFormat="1" applyBorder="1" applyAlignment="1">
      <alignment horizontal="center"/>
    </xf>
    <xf numFmtId="171" fontId="0" fillId="0" borderId="4" xfId="0" applyNumberFormat="1" applyBorder="1"/>
    <xf numFmtId="171" fontId="0" fillId="0" borderId="6" xfId="0" applyNumberFormat="1" applyBorder="1" applyAlignment="1">
      <alignment horizontal="center"/>
    </xf>
    <xf numFmtId="171" fontId="0" fillId="0" borderId="6" xfId="0" applyNumberFormat="1" applyBorder="1"/>
    <xf numFmtId="171" fontId="0" fillId="0" borderId="19" xfId="0" applyNumberFormat="1" applyBorder="1" applyAlignment="1">
      <alignment horizontal="center"/>
    </xf>
    <xf numFmtId="171" fontId="0" fillId="0" borderId="19" xfId="0" applyNumberFormat="1" applyBorder="1"/>
    <xf numFmtId="171" fontId="0" fillId="3" borderId="24" xfId="0" applyNumberFormat="1" applyFill="1" applyBorder="1"/>
    <xf numFmtId="0" fontId="2" fillId="3" borderId="0" xfId="0" applyFont="1" applyFill="1" applyAlignment="1">
      <alignment horizontal="center" vertical="center"/>
    </xf>
    <xf numFmtId="173" fontId="0" fillId="3" borderId="24" xfId="0" applyNumberFormat="1" applyFill="1" applyBorder="1"/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174" fontId="0" fillId="0" borderId="4" xfId="0" applyNumberFormat="1" applyBorder="1"/>
    <xf numFmtId="14" fontId="0" fillId="0" borderId="4" xfId="0" applyNumberFormat="1" applyBorder="1"/>
    <xf numFmtId="2" fontId="0" fillId="0" borderId="4" xfId="0" applyNumberFormat="1" applyBorder="1"/>
    <xf numFmtId="10" fontId="0" fillId="0" borderId="4" xfId="0" applyNumberFormat="1" applyBorder="1" applyAlignment="1">
      <alignment wrapText="1"/>
    </xf>
    <xf numFmtId="0" fontId="0" fillId="0" borderId="25" xfId="0" applyBorder="1"/>
    <xf numFmtId="0" fontId="3" fillId="4" borderId="4" xfId="0" applyFont="1" applyFill="1" applyBorder="1" applyAlignment="1">
      <alignment horizontal="center" vertical="center"/>
    </xf>
    <xf numFmtId="175" fontId="0" fillId="0" borderId="4" xfId="0" applyNumberFormat="1" applyBorder="1"/>
    <xf numFmtId="0" fontId="2" fillId="0" borderId="0" xfId="0" applyFont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Priemerná teplota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Slovensko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graf!$B$3:$M$3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graf!$B$4:$M$4</c:f>
              <c:numCache>
                <c:formatCode>0" °C"</c:formatCode>
                <c:ptCount val="12"/>
                <c:pt idx="0">
                  <c:v>-4</c:v>
                </c:pt>
                <c:pt idx="1">
                  <c:v>-2</c:v>
                </c:pt>
                <c:pt idx="2">
                  <c:v>-3</c:v>
                </c:pt>
                <c:pt idx="3">
                  <c:v>7</c:v>
                </c:pt>
                <c:pt idx="4">
                  <c:v>19</c:v>
                </c:pt>
                <c:pt idx="5">
                  <c:v>24</c:v>
                </c:pt>
                <c:pt idx="6">
                  <c:v>32</c:v>
                </c:pt>
                <c:pt idx="7">
                  <c:v>33</c:v>
                </c:pt>
                <c:pt idx="8">
                  <c:v>28</c:v>
                </c:pt>
                <c:pt idx="9">
                  <c:v>17</c:v>
                </c:pt>
                <c:pt idx="10">
                  <c:v>7</c:v>
                </c:pt>
                <c:pt idx="11">
                  <c:v>-4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Česko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graf!$B$3:$M$3</c:f>
              <c:strCache>
                <c:ptCount val="12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August</c:v>
                </c:pt>
                <c:pt idx="8">
                  <c:v>September</c:v>
                </c:pt>
                <c:pt idx="9">
                  <c:v>Október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graf!$B$5:$M$5</c:f>
              <c:numCache>
                <c:formatCode>0" °C"</c:formatCode>
                <c:ptCount val="12"/>
                <c:pt idx="0">
                  <c:v>-3</c:v>
                </c:pt>
                <c:pt idx="1">
                  <c:v>-1</c:v>
                </c:pt>
                <c:pt idx="2">
                  <c:v>-2</c:v>
                </c:pt>
                <c:pt idx="3">
                  <c:v>8</c:v>
                </c:pt>
                <c:pt idx="4">
                  <c:v>20</c:v>
                </c:pt>
                <c:pt idx="5">
                  <c:v>25</c:v>
                </c:pt>
                <c:pt idx="6">
                  <c:v>33</c:v>
                </c:pt>
                <c:pt idx="7">
                  <c:v>34</c:v>
                </c:pt>
                <c:pt idx="8">
                  <c:v>29</c:v>
                </c:pt>
                <c:pt idx="9">
                  <c:v>18</c:v>
                </c:pt>
                <c:pt idx="10">
                  <c:v>8</c:v>
                </c:pt>
                <c:pt idx="11">
                  <c:v>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162416"/>
        <c:axId val="216160176"/>
      </c:lineChart>
      <c:catAx>
        <c:axId val="21616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6160176"/>
        <c:crosses val="autoZero"/>
        <c:auto val="1"/>
        <c:lblAlgn val="ctr"/>
        <c:lblOffset val="100"/>
        <c:noMultiLvlLbl val="0"/>
      </c:catAx>
      <c:valAx>
        <c:axId val="2161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6162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9525</xdr:rowOff>
    </xdr:from>
    <xdr:to>
      <xdr:col>29</xdr:col>
      <xdr:colOff>85384</xdr:colOff>
      <xdr:row>17</xdr:row>
      <xdr:rowOff>186589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86800" y="200025"/>
          <a:ext cx="9229384" cy="3225064"/>
        </a:xfrm>
        <a:prstGeom prst="rect">
          <a:avLst/>
        </a:prstGeom>
      </xdr:spPr>
    </xdr:pic>
    <xdr:clientData/>
  </xdr:twoCellAnchor>
  <xdr:twoCellAnchor>
    <xdr:from>
      <xdr:col>0</xdr:col>
      <xdr:colOff>361948</xdr:colOff>
      <xdr:row>7</xdr:row>
      <xdr:rowOff>157162</xdr:rowOff>
    </xdr:from>
    <xdr:to>
      <xdr:col>13</xdr:col>
      <xdr:colOff>380999</xdr:colOff>
      <xdr:row>26</xdr:row>
      <xdr:rowOff>19050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3"/>
  <sheetViews>
    <sheetView tabSelected="1" workbookViewId="0">
      <selection activeCell="K19" sqref="K19"/>
    </sheetView>
  </sheetViews>
  <sheetFormatPr defaultRowHeight="15" x14ac:dyDescent="0.25"/>
  <cols>
    <col min="1" max="1" width="30.28515625" customWidth="1"/>
    <col min="2" max="2" width="10.42578125" customWidth="1"/>
    <col min="3" max="3" width="12.42578125" customWidth="1"/>
    <col min="4" max="4" width="13.5703125" customWidth="1"/>
    <col min="6" max="6" width="10.42578125" customWidth="1"/>
  </cols>
  <sheetData>
    <row r="1" spans="1:8" x14ac:dyDescent="0.25">
      <c r="A1" s="59" t="s">
        <v>0</v>
      </c>
      <c r="B1" s="59"/>
      <c r="C1" s="59"/>
      <c r="D1" s="59"/>
      <c r="E1" s="59"/>
      <c r="F1" s="59"/>
      <c r="G1" s="59"/>
      <c r="H1" s="59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4" spans="1:8" ht="15.75" thickBot="1" x14ac:dyDescent="0.3"/>
    <row r="5" spans="1:8" ht="44.25" customHeight="1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31</v>
      </c>
      <c r="F5" s="5" t="s">
        <v>5</v>
      </c>
      <c r="H5" s="2" t="s">
        <v>30</v>
      </c>
    </row>
    <row r="6" spans="1:8" x14ac:dyDescent="0.25">
      <c r="A6" s="20" t="s">
        <v>6</v>
      </c>
      <c r="B6" s="14">
        <v>1</v>
      </c>
      <c r="C6" s="9">
        <v>40.840000000000003</v>
      </c>
      <c r="D6" s="9">
        <f>C6/$H$6</f>
        <v>1.3556396468167033</v>
      </c>
      <c r="E6" s="9">
        <v>1.37</v>
      </c>
      <c r="F6" s="10">
        <f>E6/D6</f>
        <v>1.0105930460333006</v>
      </c>
      <c r="H6" s="1">
        <v>30.126000000000001</v>
      </c>
    </row>
    <row r="7" spans="1:8" x14ac:dyDescent="0.25">
      <c r="A7" s="21" t="s">
        <v>7</v>
      </c>
      <c r="B7" s="15">
        <v>40</v>
      </c>
      <c r="C7" s="7">
        <v>1.89</v>
      </c>
      <c r="D7" s="7">
        <f t="shared" ref="D7:D29" si="0">C7/$H$6</f>
        <v>6.2736506671977693E-2</v>
      </c>
      <c r="E7" s="7">
        <v>0.06</v>
      </c>
      <c r="F7" s="12">
        <f t="shared" ref="F7:F29" si="1">E7/D7</f>
        <v>0.95638095238095233</v>
      </c>
    </row>
    <row r="8" spans="1:8" x14ac:dyDescent="0.25">
      <c r="A8" s="21" t="s">
        <v>8</v>
      </c>
      <c r="B8" s="16">
        <v>1</v>
      </c>
      <c r="C8" s="7">
        <v>227.13</v>
      </c>
      <c r="D8" s="7">
        <f t="shared" si="0"/>
        <v>7.5393347938657636</v>
      </c>
      <c r="E8" s="7">
        <v>7.51</v>
      </c>
      <c r="F8" s="12">
        <f t="shared" si="1"/>
        <v>0.99610910051512347</v>
      </c>
    </row>
    <row r="9" spans="1:8" x14ac:dyDescent="0.25">
      <c r="A9" s="21" t="s">
        <v>9</v>
      </c>
      <c r="B9" s="16">
        <v>1</v>
      </c>
      <c r="C9" s="7">
        <v>146.12</v>
      </c>
      <c r="D9" s="7">
        <f t="shared" si="0"/>
        <v>4.8502954258779791</v>
      </c>
      <c r="E9" s="7">
        <v>4.42</v>
      </c>
      <c r="F9" s="12">
        <f t="shared" si="1"/>
        <v>0.91128469750889673</v>
      </c>
    </row>
    <row r="10" spans="1:8" x14ac:dyDescent="0.25">
      <c r="A10" s="21" t="s">
        <v>10</v>
      </c>
      <c r="B10" s="16">
        <v>1</v>
      </c>
      <c r="C10" s="7">
        <v>70.930000000000007</v>
      </c>
      <c r="D10" s="7">
        <f t="shared" si="0"/>
        <v>2.3544446657372369</v>
      </c>
      <c r="E10" s="7">
        <v>2.13</v>
      </c>
      <c r="F10" s="12">
        <f t="shared" si="1"/>
        <v>0.90467193007190183</v>
      </c>
    </row>
    <row r="11" spans="1:8" x14ac:dyDescent="0.25">
      <c r="A11" s="21" t="s">
        <v>11</v>
      </c>
      <c r="B11" s="16">
        <v>1</v>
      </c>
      <c r="C11" s="7">
        <v>143.33000000000001</v>
      </c>
      <c r="D11" s="7">
        <f t="shared" si="0"/>
        <v>4.7576843922193452</v>
      </c>
      <c r="E11" s="7">
        <v>4.45</v>
      </c>
      <c r="F11" s="12">
        <f t="shared" si="1"/>
        <v>0.93532896113863118</v>
      </c>
    </row>
    <row r="12" spans="1:8" x14ac:dyDescent="0.25">
      <c r="A12" s="21" t="s">
        <v>12</v>
      </c>
      <c r="B12" s="16">
        <v>1</v>
      </c>
      <c r="C12" s="7">
        <v>192.44</v>
      </c>
      <c r="D12" s="7">
        <f t="shared" si="0"/>
        <v>6.387837748124543</v>
      </c>
      <c r="E12" s="7">
        <v>6.59</v>
      </c>
      <c r="F12" s="12">
        <f t="shared" si="1"/>
        <v>1.0316479941800043</v>
      </c>
    </row>
    <row r="13" spans="1:8" x14ac:dyDescent="0.25">
      <c r="A13" s="21" t="s">
        <v>13</v>
      </c>
      <c r="B13" s="16">
        <v>1</v>
      </c>
      <c r="C13" s="7">
        <v>165.54</v>
      </c>
      <c r="D13" s="7">
        <f t="shared" si="0"/>
        <v>5.4949213304122679</v>
      </c>
      <c r="E13" s="7">
        <v>5.87</v>
      </c>
      <c r="F13" s="12">
        <f t="shared" si="1"/>
        <v>1.0682591518666185</v>
      </c>
    </row>
    <row r="14" spans="1:8" x14ac:dyDescent="0.25">
      <c r="A14" s="21" t="s">
        <v>14</v>
      </c>
      <c r="B14" s="15">
        <v>125</v>
      </c>
      <c r="C14" s="7">
        <v>22.9</v>
      </c>
      <c r="D14" s="7">
        <f t="shared" si="0"/>
        <v>0.7601407422160259</v>
      </c>
      <c r="E14" s="7">
        <v>0.74</v>
      </c>
      <c r="F14" s="12">
        <f t="shared" si="1"/>
        <v>0.97350393013100456</v>
      </c>
    </row>
    <row r="15" spans="1:8" x14ac:dyDescent="0.25">
      <c r="A15" s="21" t="s">
        <v>15</v>
      </c>
      <c r="B15" s="17">
        <v>1</v>
      </c>
      <c r="C15" s="7">
        <v>22.13</v>
      </c>
      <c r="D15" s="7">
        <f t="shared" si="0"/>
        <v>0.73458142468299803</v>
      </c>
      <c r="E15" s="7">
        <v>0.56000000000000005</v>
      </c>
      <c r="F15" s="12">
        <f t="shared" si="1"/>
        <v>0.76233890646181668</v>
      </c>
    </row>
    <row r="16" spans="1:8" x14ac:dyDescent="0.25">
      <c r="A16" s="21" t="s">
        <v>16</v>
      </c>
      <c r="B16" s="16">
        <v>1</v>
      </c>
      <c r="C16" s="7">
        <v>179.69</v>
      </c>
      <c r="D16" s="7">
        <f t="shared" si="0"/>
        <v>5.9646152824802492</v>
      </c>
      <c r="E16" s="7">
        <v>5.14</v>
      </c>
      <c r="F16" s="12">
        <f t="shared" si="1"/>
        <v>0.86174878958205803</v>
      </c>
    </row>
    <row r="17" spans="1:6" x14ac:dyDescent="0.25">
      <c r="A17" s="21" t="s">
        <v>17</v>
      </c>
      <c r="B17" s="15">
        <v>100</v>
      </c>
      <c r="C17" s="7">
        <v>25</v>
      </c>
      <c r="D17" s="7">
        <f t="shared" si="0"/>
        <v>0.82984797185155679</v>
      </c>
      <c r="E17" s="7">
        <v>0.83</v>
      </c>
      <c r="F17" s="12">
        <f t="shared" si="1"/>
        <v>1.0001831999999999</v>
      </c>
    </row>
    <row r="18" spans="1:6" x14ac:dyDescent="0.25">
      <c r="A18" s="21" t="s">
        <v>18</v>
      </c>
      <c r="B18" s="15">
        <v>125</v>
      </c>
      <c r="C18" s="7">
        <v>29.2</v>
      </c>
      <c r="D18" s="7">
        <f t="shared" si="0"/>
        <v>0.96926243112261823</v>
      </c>
      <c r="E18" s="7">
        <v>0.92</v>
      </c>
      <c r="F18" s="12">
        <f t="shared" si="1"/>
        <v>0.94917534246575352</v>
      </c>
    </row>
    <row r="19" spans="1:6" x14ac:dyDescent="0.25">
      <c r="A19" s="21" t="s">
        <v>19</v>
      </c>
      <c r="B19" s="18">
        <v>1</v>
      </c>
      <c r="C19" s="7">
        <v>3.74</v>
      </c>
      <c r="D19" s="7">
        <f t="shared" si="0"/>
        <v>0.12414525658899289</v>
      </c>
      <c r="E19" s="7">
        <v>0.12</v>
      </c>
      <c r="F19" s="12">
        <f t="shared" si="1"/>
        <v>0.96660962566844921</v>
      </c>
    </row>
    <row r="20" spans="1:6" x14ac:dyDescent="0.25">
      <c r="A20" s="21" t="s">
        <v>20</v>
      </c>
      <c r="B20" s="15">
        <v>125</v>
      </c>
      <c r="C20" s="7">
        <v>24.07</v>
      </c>
      <c r="D20" s="7">
        <f t="shared" si="0"/>
        <v>0.79897762729867883</v>
      </c>
      <c r="E20" s="7">
        <v>0.68</v>
      </c>
      <c r="F20" s="12">
        <f t="shared" si="1"/>
        <v>0.85108766098878286</v>
      </c>
    </row>
    <row r="21" spans="1:6" x14ac:dyDescent="0.25">
      <c r="A21" s="21" t="s">
        <v>21</v>
      </c>
      <c r="B21" s="16">
        <v>1</v>
      </c>
      <c r="C21" s="7">
        <v>25.72</v>
      </c>
      <c r="D21" s="7">
        <f t="shared" si="0"/>
        <v>0.85374759344088158</v>
      </c>
      <c r="E21" s="7">
        <v>0.94</v>
      </c>
      <c r="F21" s="12">
        <f t="shared" si="1"/>
        <v>1.1010279937791603</v>
      </c>
    </row>
    <row r="22" spans="1:6" x14ac:dyDescent="0.25">
      <c r="A22" s="21" t="s">
        <v>22</v>
      </c>
      <c r="B22" s="16">
        <v>1</v>
      </c>
      <c r="C22" s="7">
        <v>34.619999999999997</v>
      </c>
      <c r="D22" s="7">
        <f t="shared" si="0"/>
        <v>1.1491734714200357</v>
      </c>
      <c r="E22" s="7">
        <v>1.27</v>
      </c>
      <c r="F22" s="12">
        <f t="shared" si="1"/>
        <v>1.1051421143847489</v>
      </c>
    </row>
    <row r="23" spans="1:6" x14ac:dyDescent="0.25">
      <c r="A23" s="21" t="s">
        <v>23</v>
      </c>
      <c r="B23" s="16">
        <v>1</v>
      </c>
      <c r="C23" s="7">
        <v>18.03</v>
      </c>
      <c r="D23" s="7">
        <f t="shared" si="0"/>
        <v>0.59848635729934274</v>
      </c>
      <c r="E23" s="7">
        <v>1.1399999999999999</v>
      </c>
      <c r="F23" s="12">
        <f t="shared" si="1"/>
        <v>1.9048053244592345</v>
      </c>
    </row>
    <row r="24" spans="1:6" x14ac:dyDescent="0.25">
      <c r="A24" s="21" t="s">
        <v>24</v>
      </c>
      <c r="B24" s="16">
        <v>1</v>
      </c>
      <c r="C24" s="7">
        <v>53.84</v>
      </c>
      <c r="D24" s="7">
        <f t="shared" si="0"/>
        <v>1.7871605921795128</v>
      </c>
      <c r="E24" s="7">
        <v>1.7</v>
      </c>
      <c r="F24" s="12">
        <f t="shared" si="1"/>
        <v>0.95122956909361056</v>
      </c>
    </row>
    <row r="25" spans="1:6" x14ac:dyDescent="0.25">
      <c r="A25" s="21" t="s">
        <v>25</v>
      </c>
      <c r="B25" s="16">
        <v>1</v>
      </c>
      <c r="C25" s="7">
        <v>13.03</v>
      </c>
      <c r="D25" s="7">
        <f t="shared" si="0"/>
        <v>0.43251676292903135</v>
      </c>
      <c r="E25" s="7">
        <v>0.62</v>
      </c>
      <c r="F25" s="12">
        <f t="shared" si="1"/>
        <v>1.4334704528012281</v>
      </c>
    </row>
    <row r="26" spans="1:6" x14ac:dyDescent="0.25">
      <c r="A26" s="21" t="s">
        <v>26</v>
      </c>
      <c r="B26" s="16">
        <v>1</v>
      </c>
      <c r="C26" s="7">
        <v>26.71</v>
      </c>
      <c r="D26" s="7">
        <f t="shared" si="0"/>
        <v>0.88660957312620325</v>
      </c>
      <c r="E26" s="7">
        <v>0.86</v>
      </c>
      <c r="F26" s="12">
        <f t="shared" si="1"/>
        <v>0.96998727068513668</v>
      </c>
    </row>
    <row r="27" spans="1:6" x14ac:dyDescent="0.25">
      <c r="A27" s="21" t="s">
        <v>27</v>
      </c>
      <c r="B27" s="19">
        <v>1.5</v>
      </c>
      <c r="C27" s="7">
        <v>15.61</v>
      </c>
      <c r="D27" s="7">
        <f t="shared" si="0"/>
        <v>0.51815707362411201</v>
      </c>
      <c r="E27" s="7">
        <v>0.51</v>
      </c>
      <c r="F27" s="12">
        <f t="shared" si="1"/>
        <v>0.98425752722613724</v>
      </c>
    </row>
    <row r="28" spans="1:6" x14ac:dyDescent="0.25">
      <c r="A28" s="21" t="s">
        <v>28</v>
      </c>
      <c r="B28" s="19">
        <v>0.5</v>
      </c>
      <c r="C28" s="7">
        <v>16.66</v>
      </c>
      <c r="D28" s="7">
        <f t="shared" si="0"/>
        <v>0.5530106884418774</v>
      </c>
      <c r="E28" s="7">
        <v>0.61</v>
      </c>
      <c r="F28" s="12">
        <f t="shared" si="1"/>
        <v>1.1030528211284514</v>
      </c>
    </row>
    <row r="29" spans="1:6" ht="15.75" thickBot="1" x14ac:dyDescent="0.3">
      <c r="A29" s="22" t="s">
        <v>29</v>
      </c>
      <c r="B29" s="23">
        <v>1</v>
      </c>
      <c r="C29" s="24">
        <v>8.31</v>
      </c>
      <c r="D29" s="24">
        <f t="shared" si="0"/>
        <v>0.27584146584345748</v>
      </c>
      <c r="E29" s="24">
        <v>0.27</v>
      </c>
      <c r="F29" s="25">
        <f t="shared" si="1"/>
        <v>0.97882310469314082</v>
      </c>
    </row>
    <row r="30" spans="1:6" x14ac:dyDescent="0.25">
      <c r="A30" s="37" t="s">
        <v>32</v>
      </c>
      <c r="B30" s="38" t="s">
        <v>36</v>
      </c>
      <c r="C30" s="45">
        <f>MIN(C6:C29)</f>
        <v>1.89</v>
      </c>
      <c r="D30" s="45">
        <f t="shared" ref="D30:F30" si="2">MIN(D6:D29)</f>
        <v>6.2736506671977693E-2</v>
      </c>
      <c r="E30" s="45">
        <f t="shared" si="2"/>
        <v>0.06</v>
      </c>
      <c r="F30" s="45">
        <f t="shared" si="2"/>
        <v>0.76233890646181668</v>
      </c>
    </row>
    <row r="31" spans="1:6" x14ac:dyDescent="0.25">
      <c r="A31" s="39" t="s">
        <v>33</v>
      </c>
      <c r="B31" s="40" t="s">
        <v>36</v>
      </c>
      <c r="C31" s="46">
        <f>MAX(C6:C29)</f>
        <v>227.13</v>
      </c>
      <c r="D31" s="46">
        <f t="shared" ref="D31:F31" si="3">MAX(D6:D29)</f>
        <v>7.5393347938657636</v>
      </c>
      <c r="E31" s="46">
        <f t="shared" si="3"/>
        <v>7.51</v>
      </c>
      <c r="F31" s="46">
        <f t="shared" si="3"/>
        <v>1.9048053244592345</v>
      </c>
    </row>
    <row r="32" spans="1:6" x14ac:dyDescent="0.25">
      <c r="A32" s="39" t="s">
        <v>34</v>
      </c>
      <c r="B32" s="40" t="s">
        <v>36</v>
      </c>
      <c r="C32" s="46">
        <f>AVERAGE(C6:C29)</f>
        <v>62.81166666666666</v>
      </c>
      <c r="D32" s="46">
        <f t="shared" ref="D32:F32" si="4">AVERAGE(D6:D29)</f>
        <v>2.0849653676779742</v>
      </c>
      <c r="E32" s="46">
        <f t="shared" si="4"/>
        <v>2.0545833333333334</v>
      </c>
      <c r="F32" s="46">
        <f t="shared" si="4"/>
        <v>1.0296133111351728</v>
      </c>
    </row>
    <row r="33" spans="1:6" ht="15.75" thickBot="1" x14ac:dyDescent="0.3">
      <c r="A33" s="41" t="s">
        <v>35</v>
      </c>
      <c r="B33" s="42" t="s">
        <v>36</v>
      </c>
      <c r="C33" s="43">
        <f>COUNT(C6:C29)</f>
        <v>24</v>
      </c>
      <c r="D33" s="43" t="s">
        <v>36</v>
      </c>
      <c r="E33" s="43" t="s">
        <v>36</v>
      </c>
      <c r="F33" s="44" t="s">
        <v>36</v>
      </c>
    </row>
  </sheetData>
  <mergeCells count="1">
    <mergeCell ref="A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workbookViewId="0">
      <selection activeCell="J23" sqref="J23"/>
    </sheetView>
  </sheetViews>
  <sheetFormatPr defaultRowHeight="15" x14ac:dyDescent="0.25"/>
  <cols>
    <col min="1" max="1" width="16.28515625" customWidth="1"/>
    <col min="2" max="2" width="13" customWidth="1"/>
    <col min="3" max="3" width="10.42578125" customWidth="1"/>
    <col min="4" max="4" width="11" customWidth="1"/>
    <col min="5" max="5" width="16.85546875" customWidth="1"/>
    <col min="6" max="6" width="15.28515625" customWidth="1"/>
    <col min="9" max="9" width="11.140625" customWidth="1"/>
  </cols>
  <sheetData>
    <row r="1" spans="1:10" ht="47.25" customHeight="1" thickBot="1" x14ac:dyDescent="0.3">
      <c r="A1" s="3" t="s">
        <v>37</v>
      </c>
      <c r="B1" s="4" t="s">
        <v>38</v>
      </c>
      <c r="C1" s="4" t="s">
        <v>39</v>
      </c>
      <c r="D1" s="4" t="s">
        <v>40</v>
      </c>
      <c r="E1" s="4" t="s">
        <v>41</v>
      </c>
      <c r="F1" s="5" t="s">
        <v>42</v>
      </c>
    </row>
    <row r="2" spans="1:10" ht="15.75" thickBot="1" x14ac:dyDescent="0.3">
      <c r="A2" s="8" t="s">
        <v>43</v>
      </c>
      <c r="B2" s="26" t="s">
        <v>62</v>
      </c>
      <c r="C2" s="26" t="s">
        <v>65</v>
      </c>
      <c r="D2" s="26" t="s">
        <v>21</v>
      </c>
      <c r="E2" s="31">
        <v>150</v>
      </c>
      <c r="F2" s="32">
        <v>45</v>
      </c>
      <c r="H2" t="s">
        <v>70</v>
      </c>
    </row>
    <row r="3" spans="1:10" ht="15.75" thickBot="1" x14ac:dyDescent="0.3">
      <c r="A3" s="11" t="s">
        <v>44</v>
      </c>
      <c r="B3" s="6" t="s">
        <v>63</v>
      </c>
      <c r="C3" s="6" t="s">
        <v>66</v>
      </c>
      <c r="D3" s="6" t="s">
        <v>68</v>
      </c>
      <c r="E3" s="33">
        <v>160</v>
      </c>
      <c r="F3" s="34">
        <v>38</v>
      </c>
      <c r="I3" t="s">
        <v>71</v>
      </c>
      <c r="J3" s="48">
        <f>MAX(F2:F20)</f>
        <v>47</v>
      </c>
    </row>
    <row r="4" spans="1:10" x14ac:dyDescent="0.25">
      <c r="A4" s="11" t="s">
        <v>45</v>
      </c>
      <c r="B4" s="6" t="s">
        <v>62</v>
      </c>
      <c r="C4" s="6" t="s">
        <v>67</v>
      </c>
      <c r="D4" s="6" t="s">
        <v>69</v>
      </c>
      <c r="E4" s="33">
        <v>190</v>
      </c>
      <c r="F4" s="34">
        <v>44</v>
      </c>
    </row>
    <row r="5" spans="1:10" ht="15.75" thickBot="1" x14ac:dyDescent="0.3">
      <c r="A5" s="11" t="s">
        <v>46</v>
      </c>
      <c r="B5" s="6" t="s">
        <v>64</v>
      </c>
      <c r="C5" s="6" t="s">
        <v>66</v>
      </c>
      <c r="D5" s="6" t="s">
        <v>68</v>
      </c>
      <c r="E5" s="33">
        <v>100</v>
      </c>
      <c r="F5" s="34">
        <v>39</v>
      </c>
      <c r="H5" t="s">
        <v>72</v>
      </c>
    </row>
    <row r="6" spans="1:10" ht="15.75" thickBot="1" x14ac:dyDescent="0.3">
      <c r="A6" s="11" t="s">
        <v>47</v>
      </c>
      <c r="B6" s="6" t="s">
        <v>63</v>
      </c>
      <c r="C6" s="6" t="s">
        <v>67</v>
      </c>
      <c r="D6" s="6" t="s">
        <v>69</v>
      </c>
      <c r="E6" s="33">
        <v>140</v>
      </c>
      <c r="F6" s="34">
        <v>40</v>
      </c>
      <c r="I6" t="s">
        <v>73</v>
      </c>
      <c r="J6" s="48">
        <f>MAX(E2:E20)</f>
        <v>190</v>
      </c>
    </row>
    <row r="7" spans="1:10" ht="15.75" thickBot="1" x14ac:dyDescent="0.3">
      <c r="A7" s="11" t="s">
        <v>48</v>
      </c>
      <c r="B7" s="6" t="s">
        <v>64</v>
      </c>
      <c r="C7" s="6" t="s">
        <v>66</v>
      </c>
      <c r="D7" s="6" t="s">
        <v>21</v>
      </c>
      <c r="E7" s="33">
        <v>180</v>
      </c>
      <c r="F7" s="34">
        <v>43</v>
      </c>
      <c r="I7" t="s">
        <v>74</v>
      </c>
      <c r="J7" s="48">
        <f>MIN(E2:E20)</f>
        <v>100</v>
      </c>
    </row>
    <row r="8" spans="1:10" x14ac:dyDescent="0.25">
      <c r="A8" s="11" t="s">
        <v>49</v>
      </c>
      <c r="B8" s="6" t="s">
        <v>64</v>
      </c>
      <c r="C8" s="6" t="s">
        <v>65</v>
      </c>
      <c r="D8" s="6" t="s">
        <v>68</v>
      </c>
      <c r="E8" s="33">
        <v>120</v>
      </c>
      <c r="F8" s="34">
        <v>44</v>
      </c>
    </row>
    <row r="9" spans="1:10" ht="15.75" thickBot="1" x14ac:dyDescent="0.3">
      <c r="A9" s="11" t="s">
        <v>50</v>
      </c>
      <c r="B9" s="6" t="s">
        <v>64</v>
      </c>
      <c r="C9" s="6" t="s">
        <v>65</v>
      </c>
      <c r="D9" s="6" t="s">
        <v>21</v>
      </c>
      <c r="E9" s="33">
        <v>145</v>
      </c>
      <c r="F9" s="34">
        <v>45</v>
      </c>
      <c r="H9" t="s">
        <v>75</v>
      </c>
    </row>
    <row r="10" spans="1:10" ht="15.75" thickBot="1" x14ac:dyDescent="0.3">
      <c r="A10" s="11" t="s">
        <v>51</v>
      </c>
      <c r="B10" s="6" t="s">
        <v>63</v>
      </c>
      <c r="C10" s="6" t="s">
        <v>67</v>
      </c>
      <c r="D10" s="6" t="s">
        <v>21</v>
      </c>
      <c r="E10" s="33">
        <v>165</v>
      </c>
      <c r="F10" s="34">
        <v>38</v>
      </c>
      <c r="I10" t="s">
        <v>76</v>
      </c>
      <c r="J10" s="48">
        <f>COUNTIF(B2:B20,"Nitra")</f>
        <v>6</v>
      </c>
    </row>
    <row r="11" spans="1:10" x14ac:dyDescent="0.25">
      <c r="A11" s="11" t="s">
        <v>52</v>
      </c>
      <c r="B11" s="6" t="s">
        <v>63</v>
      </c>
      <c r="C11" s="6" t="s">
        <v>67</v>
      </c>
      <c r="D11" s="6" t="s">
        <v>69</v>
      </c>
      <c r="E11" s="33">
        <v>130</v>
      </c>
      <c r="F11" s="34">
        <v>39</v>
      </c>
    </row>
    <row r="12" spans="1:10" ht="15.75" thickBot="1" x14ac:dyDescent="0.3">
      <c r="A12" s="11" t="s">
        <v>53</v>
      </c>
      <c r="B12" s="6" t="s">
        <v>62</v>
      </c>
      <c r="C12" s="6" t="s">
        <v>66</v>
      </c>
      <c r="D12" s="6" t="s">
        <v>21</v>
      </c>
      <c r="E12" s="33">
        <v>175</v>
      </c>
      <c r="F12" s="34">
        <v>43</v>
      </c>
      <c r="H12" t="s">
        <v>77</v>
      </c>
    </row>
    <row r="13" spans="1:10" ht="15.75" thickBot="1" x14ac:dyDescent="0.3">
      <c r="A13" s="11" t="s">
        <v>54</v>
      </c>
      <c r="B13" s="6" t="s">
        <v>63</v>
      </c>
      <c r="C13" s="6" t="s">
        <v>65</v>
      </c>
      <c r="D13" s="6" t="s">
        <v>68</v>
      </c>
      <c r="E13" s="33">
        <v>130</v>
      </c>
      <c r="F13" s="34">
        <v>47</v>
      </c>
      <c r="I13" t="s">
        <v>76</v>
      </c>
      <c r="J13" s="48">
        <f>COUNTIF(D2:D20,"jablká")</f>
        <v>8</v>
      </c>
    </row>
    <row r="14" spans="1:10" x14ac:dyDescent="0.25">
      <c r="A14" s="11" t="s">
        <v>55</v>
      </c>
      <c r="B14" s="6" t="s">
        <v>62</v>
      </c>
      <c r="C14" s="6" t="s">
        <v>67</v>
      </c>
      <c r="D14" s="6" t="s">
        <v>69</v>
      </c>
      <c r="E14" s="33">
        <v>175</v>
      </c>
      <c r="F14" s="34">
        <v>41</v>
      </c>
    </row>
    <row r="15" spans="1:10" ht="15.75" thickBot="1" x14ac:dyDescent="0.3">
      <c r="A15" s="11" t="s">
        <v>56</v>
      </c>
      <c r="B15" s="6" t="s">
        <v>62</v>
      </c>
      <c r="C15" s="6" t="s">
        <v>65</v>
      </c>
      <c r="D15" s="6" t="s">
        <v>21</v>
      </c>
      <c r="E15" s="33">
        <v>160</v>
      </c>
      <c r="F15" s="34">
        <v>42</v>
      </c>
      <c r="H15" t="s">
        <v>78</v>
      </c>
    </row>
    <row r="16" spans="1:10" ht="15.75" thickBot="1" x14ac:dyDescent="0.3">
      <c r="A16" s="11" t="s">
        <v>57</v>
      </c>
      <c r="B16" s="6" t="s">
        <v>64</v>
      </c>
      <c r="C16" s="6" t="s">
        <v>67</v>
      </c>
      <c r="D16" s="6" t="s">
        <v>69</v>
      </c>
      <c r="E16" s="33">
        <v>125</v>
      </c>
      <c r="F16" s="34">
        <v>39</v>
      </c>
      <c r="I16" t="s">
        <v>76</v>
      </c>
      <c r="J16" s="48">
        <f>COUNTIF(F2:F20,"&gt;40")</f>
        <v>11</v>
      </c>
    </row>
    <row r="17" spans="1:6" x14ac:dyDescent="0.25">
      <c r="A17" s="11" t="s">
        <v>58</v>
      </c>
      <c r="B17" s="6" t="s">
        <v>63</v>
      </c>
      <c r="C17" s="6" t="s">
        <v>67</v>
      </c>
      <c r="D17" s="6" t="s">
        <v>21</v>
      </c>
      <c r="E17" s="33">
        <v>140</v>
      </c>
      <c r="F17" s="34">
        <v>38</v>
      </c>
    </row>
    <row r="18" spans="1:6" x14ac:dyDescent="0.25">
      <c r="A18" s="11" t="s">
        <v>59</v>
      </c>
      <c r="B18" s="6" t="s">
        <v>62</v>
      </c>
      <c r="C18" s="6" t="s">
        <v>66</v>
      </c>
      <c r="D18" s="6" t="s">
        <v>21</v>
      </c>
      <c r="E18" s="33">
        <v>155</v>
      </c>
      <c r="F18" s="34">
        <v>39</v>
      </c>
    </row>
    <row r="19" spans="1:6" x14ac:dyDescent="0.25">
      <c r="A19" s="11" t="s">
        <v>60</v>
      </c>
      <c r="B19" s="6" t="s">
        <v>63</v>
      </c>
      <c r="C19" s="6" t="s">
        <v>65</v>
      </c>
      <c r="D19" s="6" t="s">
        <v>68</v>
      </c>
      <c r="E19" s="33">
        <v>120</v>
      </c>
      <c r="F19" s="34">
        <v>41</v>
      </c>
    </row>
    <row r="20" spans="1:6" ht="15.75" thickBot="1" x14ac:dyDescent="0.3">
      <c r="A20" s="13" t="s">
        <v>61</v>
      </c>
      <c r="B20" s="29" t="s">
        <v>64</v>
      </c>
      <c r="C20" s="29" t="s">
        <v>66</v>
      </c>
      <c r="D20" s="29" t="s">
        <v>69</v>
      </c>
      <c r="E20" s="35">
        <v>140</v>
      </c>
      <c r="F20" s="36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5"/>
  <sheetViews>
    <sheetView workbookViewId="0">
      <selection activeCell="H31" sqref="H31"/>
    </sheetView>
  </sheetViews>
  <sheetFormatPr defaultRowHeight="15" x14ac:dyDescent="0.25"/>
  <cols>
    <col min="1" max="1" width="26" customWidth="1"/>
    <col min="2" max="2" width="16" customWidth="1"/>
    <col min="3" max="3" width="19" customWidth="1"/>
    <col min="4" max="4" width="11.7109375" customWidth="1"/>
    <col min="5" max="5" width="16.85546875" customWidth="1"/>
    <col min="8" max="8" width="9.85546875" customWidth="1"/>
    <col min="9" max="9" width="10.42578125" bestFit="1" customWidth="1"/>
  </cols>
  <sheetData>
    <row r="1" spans="1:9" ht="15.75" thickBot="1" x14ac:dyDescent="0.3">
      <c r="A1" s="49" t="s">
        <v>79</v>
      </c>
      <c r="B1" s="50" t="s">
        <v>80</v>
      </c>
      <c r="C1" s="50" t="s">
        <v>81</v>
      </c>
      <c r="D1" s="50" t="s">
        <v>82</v>
      </c>
      <c r="E1" s="51" t="s">
        <v>83</v>
      </c>
    </row>
    <row r="2" spans="1:9" ht="15.75" thickBot="1" x14ac:dyDescent="0.3">
      <c r="A2" s="8" t="s">
        <v>84</v>
      </c>
      <c r="B2" s="54">
        <v>8.3000000000000007</v>
      </c>
      <c r="C2" s="31">
        <v>150</v>
      </c>
      <c r="D2" s="55">
        <v>1245</v>
      </c>
      <c r="E2" s="27" t="s">
        <v>95</v>
      </c>
      <c r="G2" t="s">
        <v>99</v>
      </c>
    </row>
    <row r="3" spans="1:9" ht="15.75" thickBot="1" x14ac:dyDescent="0.3">
      <c r="A3" s="11" t="s">
        <v>85</v>
      </c>
      <c r="B3" s="52">
        <v>10.62</v>
      </c>
      <c r="C3" s="33">
        <v>180</v>
      </c>
      <c r="D3" s="53">
        <v>1911.6</v>
      </c>
      <c r="E3" s="28" t="s">
        <v>95</v>
      </c>
      <c r="H3" t="s">
        <v>71</v>
      </c>
      <c r="I3" s="47">
        <f>SUM(C2:C12)</f>
        <v>1375</v>
      </c>
    </row>
    <row r="4" spans="1:9" x14ac:dyDescent="0.25">
      <c r="A4" s="11" t="s">
        <v>86</v>
      </c>
      <c r="B4" s="52">
        <v>13.61</v>
      </c>
      <c r="C4" s="33">
        <v>20</v>
      </c>
      <c r="D4" s="53">
        <v>272.2</v>
      </c>
      <c r="E4" s="28" t="s">
        <v>96</v>
      </c>
    </row>
    <row r="5" spans="1:9" ht="15.75" thickBot="1" x14ac:dyDescent="0.3">
      <c r="A5" s="11" t="s">
        <v>87</v>
      </c>
      <c r="B5" s="52">
        <v>6.97</v>
      </c>
      <c r="C5" s="33">
        <v>150</v>
      </c>
      <c r="D5" s="53">
        <v>1045.5</v>
      </c>
      <c r="E5" s="28" t="s">
        <v>97</v>
      </c>
      <c r="G5" t="s">
        <v>103</v>
      </c>
    </row>
    <row r="6" spans="1:9" ht="15.75" thickBot="1" x14ac:dyDescent="0.3">
      <c r="A6" s="11" t="s">
        <v>88</v>
      </c>
      <c r="B6" s="52">
        <v>14.23</v>
      </c>
      <c r="C6" s="33">
        <v>100</v>
      </c>
      <c r="D6" s="53">
        <v>1423</v>
      </c>
      <c r="E6" s="28" t="s">
        <v>95</v>
      </c>
      <c r="H6" t="s">
        <v>71</v>
      </c>
      <c r="I6" s="47">
        <f>SUMIF(E2:E12,"Horizont",D2:D12)</f>
        <v>7178.5</v>
      </c>
    </row>
    <row r="7" spans="1:9" x14ac:dyDescent="0.25">
      <c r="A7" s="11" t="s">
        <v>89</v>
      </c>
      <c r="B7" s="52">
        <v>6.27</v>
      </c>
      <c r="C7" s="33">
        <v>20</v>
      </c>
      <c r="D7" s="53">
        <v>125.4</v>
      </c>
      <c r="E7" s="28" t="s">
        <v>98</v>
      </c>
    </row>
    <row r="8" spans="1:9" ht="15.75" thickBot="1" x14ac:dyDescent="0.3">
      <c r="A8" s="11" t="s">
        <v>90</v>
      </c>
      <c r="B8" s="52">
        <v>13.24</v>
      </c>
      <c r="C8" s="33">
        <v>200</v>
      </c>
      <c r="D8" s="53">
        <v>2648</v>
      </c>
      <c r="E8" s="28" t="s">
        <v>97</v>
      </c>
      <c r="G8" t="s">
        <v>100</v>
      </c>
    </row>
    <row r="9" spans="1:9" ht="15.75" thickBot="1" x14ac:dyDescent="0.3">
      <c r="A9" s="11" t="s">
        <v>91</v>
      </c>
      <c r="B9" s="52">
        <v>13.94</v>
      </c>
      <c r="C9" s="33">
        <v>250</v>
      </c>
      <c r="D9" s="53">
        <v>3485</v>
      </c>
      <c r="E9" s="28" t="s">
        <v>97</v>
      </c>
      <c r="H9" t="s">
        <v>71</v>
      </c>
      <c r="I9" s="58">
        <f>SUM(D2:D12)</f>
        <v>15371.349999999999</v>
      </c>
    </row>
    <row r="10" spans="1:9" x14ac:dyDescent="0.25">
      <c r="A10" s="11" t="s">
        <v>92</v>
      </c>
      <c r="B10" s="52">
        <v>9.6300000000000008</v>
      </c>
      <c r="C10" s="33">
        <v>180</v>
      </c>
      <c r="D10" s="53">
        <v>1733.4</v>
      </c>
      <c r="E10" s="28" t="s">
        <v>96</v>
      </c>
    </row>
    <row r="11" spans="1:9" ht="15.75" thickBot="1" x14ac:dyDescent="0.3">
      <c r="A11" s="11" t="s">
        <v>93</v>
      </c>
      <c r="B11" s="52">
        <v>12.02</v>
      </c>
      <c r="C11" s="33">
        <v>50</v>
      </c>
      <c r="D11" s="53">
        <v>601</v>
      </c>
      <c r="E11" s="28" t="s">
        <v>98</v>
      </c>
      <c r="G11" t="s">
        <v>101</v>
      </c>
    </row>
    <row r="12" spans="1:9" ht="15.75" thickBot="1" x14ac:dyDescent="0.3">
      <c r="A12" s="13" t="s">
        <v>94</v>
      </c>
      <c r="B12" s="56">
        <v>11.75</v>
      </c>
      <c r="C12" s="35">
        <v>75</v>
      </c>
      <c r="D12" s="57">
        <v>881.25</v>
      </c>
      <c r="E12" s="30" t="s">
        <v>96</v>
      </c>
      <c r="H12" t="s">
        <v>71</v>
      </c>
      <c r="I12" s="60">
        <f>AVERAGE(B2:B12)</f>
        <v>10.961818181818181</v>
      </c>
    </row>
    <row r="14" spans="1:9" ht="15.75" thickBot="1" x14ac:dyDescent="0.3">
      <c r="G14" t="s">
        <v>102</v>
      </c>
    </row>
    <row r="15" spans="1:9" ht="15.75" thickBot="1" x14ac:dyDescent="0.3">
      <c r="H15" t="s">
        <v>71</v>
      </c>
      <c r="I15" s="47">
        <f>SUMIF(E2:E12,"Ikar",C2:C12)</f>
        <v>430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S139"/>
  <sheetViews>
    <sheetView workbookViewId="0">
      <selection activeCell="K23" sqref="K23"/>
    </sheetView>
  </sheetViews>
  <sheetFormatPr defaultRowHeight="15" x14ac:dyDescent="0.25"/>
  <cols>
    <col min="2" max="2" width="12.85546875" customWidth="1"/>
    <col min="3" max="3" width="12.5703125" bestFit="1" customWidth="1"/>
    <col min="6" max="6" width="11.42578125" customWidth="1"/>
    <col min="7" max="7" width="7.7109375" bestFit="1" customWidth="1"/>
    <col min="9" max="9" width="11.140625" bestFit="1" customWidth="1"/>
    <col min="10" max="10" width="13.42578125" bestFit="1" customWidth="1"/>
    <col min="11" max="11" width="9.42578125" bestFit="1" customWidth="1"/>
    <col min="13" max="13" width="12.42578125" customWidth="1"/>
    <col min="17" max="17" width="9" bestFit="1" customWidth="1"/>
    <col min="18" max="18" width="12.28515625" customWidth="1"/>
    <col min="19" max="19" width="8.140625" bestFit="1" customWidth="1"/>
    <col min="20" max="20" width="12.5703125" bestFit="1" customWidth="1"/>
    <col min="21" max="21" width="8.140625" bestFit="1" customWidth="1"/>
    <col min="22" max="22" width="16.42578125" customWidth="1"/>
    <col min="23" max="23" width="9.28515625" bestFit="1" customWidth="1"/>
    <col min="24" max="24" width="30.42578125" bestFit="1" customWidth="1"/>
  </cols>
  <sheetData>
    <row r="2" spans="2:19" ht="30" x14ac:dyDescent="0.25">
      <c r="B2" s="61" t="s">
        <v>104</v>
      </c>
      <c r="C2" s="62" t="s">
        <v>105</v>
      </c>
      <c r="D2" s="62" t="s">
        <v>106</v>
      </c>
      <c r="E2" s="62" t="s">
        <v>107</v>
      </c>
      <c r="F2" s="61" t="s">
        <v>108</v>
      </c>
      <c r="G2" s="61" t="s">
        <v>109</v>
      </c>
      <c r="I2" s="61" t="s">
        <v>110</v>
      </c>
      <c r="J2" s="62" t="s">
        <v>111</v>
      </c>
      <c r="K2" s="62" t="s">
        <v>112</v>
      </c>
      <c r="L2" s="62" t="s">
        <v>113</v>
      </c>
      <c r="M2" s="61" t="s">
        <v>114</v>
      </c>
      <c r="N2" s="61" t="s">
        <v>115</v>
      </c>
      <c r="P2" s="61" t="s">
        <v>112</v>
      </c>
      <c r="Q2" s="62" t="s">
        <v>113</v>
      </c>
      <c r="R2" s="62" t="s">
        <v>114</v>
      </c>
      <c r="S2" s="62" t="s">
        <v>115</v>
      </c>
    </row>
    <row r="3" spans="2:19" x14ac:dyDescent="0.25">
      <c r="B3" s="63">
        <v>11</v>
      </c>
      <c r="C3" s="63">
        <v>2</v>
      </c>
      <c r="D3" s="64">
        <v>41372</v>
      </c>
      <c r="E3" s="64">
        <v>41379</v>
      </c>
      <c r="F3" s="6">
        <f>E3-D3</f>
        <v>7</v>
      </c>
      <c r="G3" s="65">
        <f>B3*F3+C3</f>
        <v>79</v>
      </c>
      <c r="I3" s="6" t="s">
        <v>116</v>
      </c>
      <c r="J3" s="63">
        <v>887</v>
      </c>
      <c r="K3" s="63">
        <f>J3*$P$3</f>
        <v>124.18</v>
      </c>
      <c r="L3" s="63">
        <f>J3*$Q$3</f>
        <v>26.61</v>
      </c>
      <c r="M3" s="63">
        <f>J3*$R$3</f>
        <v>12.418000000000001</v>
      </c>
      <c r="N3" s="63">
        <f>J3*$S$3</f>
        <v>7.0960000000000001</v>
      </c>
      <c r="P3" s="66">
        <v>0.14000000000000001</v>
      </c>
      <c r="Q3" s="66">
        <v>0.03</v>
      </c>
      <c r="R3" s="66">
        <v>1.4E-2</v>
      </c>
      <c r="S3" s="66">
        <v>8.0000000000000002E-3</v>
      </c>
    </row>
    <row r="4" spans="2:19" x14ac:dyDescent="0.25">
      <c r="B4" s="63">
        <v>12</v>
      </c>
      <c r="C4" s="63">
        <v>0</v>
      </c>
      <c r="D4" s="64">
        <v>41320</v>
      </c>
      <c r="E4" s="64">
        <v>41334</v>
      </c>
      <c r="F4" s="6">
        <f t="shared" ref="F4:F67" si="0">E4-D4</f>
        <v>14</v>
      </c>
      <c r="G4" s="65">
        <f t="shared" ref="G4:G67" si="1">B4*F4+C4</f>
        <v>168</v>
      </c>
      <c r="I4" s="6" t="s">
        <v>117</v>
      </c>
      <c r="J4" s="63">
        <v>943</v>
      </c>
      <c r="K4" s="63">
        <f t="shared" ref="K4:K15" si="2">J4*$P$3</f>
        <v>132.02000000000001</v>
      </c>
      <c r="L4" s="63">
        <f t="shared" ref="L4:L15" si="3">J4*$Q$3</f>
        <v>28.29</v>
      </c>
      <c r="M4" s="63">
        <f t="shared" ref="M4:M15" si="4">J4*$R$3</f>
        <v>13.202</v>
      </c>
      <c r="N4" s="63">
        <f t="shared" ref="N4:N15" si="5">J4*$S$3</f>
        <v>7.5440000000000005</v>
      </c>
    </row>
    <row r="5" spans="2:19" x14ac:dyDescent="0.25">
      <c r="B5" s="63">
        <v>12</v>
      </c>
      <c r="C5" s="63">
        <v>0</v>
      </c>
      <c r="D5" s="64">
        <v>41417</v>
      </c>
      <c r="E5" s="64">
        <v>41427</v>
      </c>
      <c r="F5" s="6">
        <f t="shared" si="0"/>
        <v>10</v>
      </c>
      <c r="G5" s="65">
        <f t="shared" si="1"/>
        <v>120</v>
      </c>
      <c r="I5" s="6" t="s">
        <v>118</v>
      </c>
      <c r="J5" s="63">
        <v>653</v>
      </c>
      <c r="K5" s="63">
        <f t="shared" si="2"/>
        <v>91.42</v>
      </c>
      <c r="L5" s="63">
        <f t="shared" si="3"/>
        <v>19.59</v>
      </c>
      <c r="M5" s="63">
        <f t="shared" si="4"/>
        <v>9.1419999999999995</v>
      </c>
      <c r="N5" s="63">
        <f t="shared" si="5"/>
        <v>5.2240000000000002</v>
      </c>
    </row>
    <row r="6" spans="2:19" x14ac:dyDescent="0.25">
      <c r="B6" s="63">
        <v>10</v>
      </c>
      <c r="C6" s="63">
        <v>0</v>
      </c>
      <c r="D6" s="64">
        <v>41314</v>
      </c>
      <c r="E6" s="64">
        <v>41332</v>
      </c>
      <c r="F6" s="6">
        <f t="shared" si="0"/>
        <v>18</v>
      </c>
      <c r="G6" s="65">
        <f t="shared" si="1"/>
        <v>180</v>
      </c>
      <c r="I6" s="6" t="s">
        <v>119</v>
      </c>
      <c r="J6" s="63">
        <v>635</v>
      </c>
      <c r="K6" s="63">
        <f t="shared" si="2"/>
        <v>88.9</v>
      </c>
      <c r="L6" s="63">
        <f t="shared" si="3"/>
        <v>19.05</v>
      </c>
      <c r="M6" s="63">
        <f t="shared" si="4"/>
        <v>8.89</v>
      </c>
      <c r="N6" s="63">
        <f t="shared" si="5"/>
        <v>5.08</v>
      </c>
    </row>
    <row r="7" spans="2:19" x14ac:dyDescent="0.25">
      <c r="B7" s="63">
        <v>13</v>
      </c>
      <c r="C7" s="63">
        <v>0</v>
      </c>
      <c r="D7" s="64">
        <v>41338</v>
      </c>
      <c r="E7" s="64">
        <v>41351</v>
      </c>
      <c r="F7" s="6">
        <f t="shared" si="0"/>
        <v>13</v>
      </c>
      <c r="G7" s="65">
        <f t="shared" si="1"/>
        <v>169</v>
      </c>
      <c r="I7" s="6" t="s">
        <v>120</v>
      </c>
      <c r="J7" s="63">
        <v>950</v>
      </c>
      <c r="K7" s="63">
        <f t="shared" si="2"/>
        <v>133</v>
      </c>
      <c r="L7" s="63">
        <f t="shared" si="3"/>
        <v>28.5</v>
      </c>
      <c r="M7" s="63">
        <f t="shared" si="4"/>
        <v>13.3</v>
      </c>
      <c r="N7" s="63">
        <f t="shared" si="5"/>
        <v>7.6000000000000005</v>
      </c>
    </row>
    <row r="8" spans="2:19" x14ac:dyDescent="0.25">
      <c r="B8" s="63">
        <v>14</v>
      </c>
      <c r="C8" s="63">
        <v>0</v>
      </c>
      <c r="D8" s="64">
        <v>41286</v>
      </c>
      <c r="E8" s="64">
        <v>41296</v>
      </c>
      <c r="F8" s="6">
        <f t="shared" si="0"/>
        <v>10</v>
      </c>
      <c r="G8" s="65">
        <f t="shared" si="1"/>
        <v>140</v>
      </c>
      <c r="I8" s="6" t="s">
        <v>121</v>
      </c>
      <c r="J8" s="63">
        <v>715</v>
      </c>
      <c r="K8" s="63">
        <f t="shared" si="2"/>
        <v>100.10000000000001</v>
      </c>
      <c r="L8" s="63">
        <f t="shared" si="3"/>
        <v>21.45</v>
      </c>
      <c r="M8" s="63">
        <f t="shared" si="4"/>
        <v>10.01</v>
      </c>
      <c r="N8" s="63">
        <f t="shared" si="5"/>
        <v>5.72</v>
      </c>
    </row>
    <row r="9" spans="2:19" x14ac:dyDescent="0.25">
      <c r="B9" s="63">
        <v>11</v>
      </c>
      <c r="C9" s="63">
        <v>0</v>
      </c>
      <c r="D9" s="64">
        <v>41305</v>
      </c>
      <c r="E9" s="64">
        <v>41315</v>
      </c>
      <c r="F9" s="6">
        <f t="shared" si="0"/>
        <v>10</v>
      </c>
      <c r="G9" s="65">
        <f t="shared" si="1"/>
        <v>110</v>
      </c>
      <c r="I9" s="6" t="s">
        <v>122</v>
      </c>
      <c r="J9" s="63">
        <v>984</v>
      </c>
      <c r="K9" s="63">
        <f t="shared" si="2"/>
        <v>137.76000000000002</v>
      </c>
      <c r="L9" s="63">
        <f t="shared" si="3"/>
        <v>29.52</v>
      </c>
      <c r="M9" s="63">
        <f t="shared" si="4"/>
        <v>13.776</v>
      </c>
      <c r="N9" s="63">
        <f t="shared" si="5"/>
        <v>7.8719999999999999</v>
      </c>
    </row>
    <row r="10" spans="2:19" x14ac:dyDescent="0.25">
      <c r="B10" s="63">
        <v>13</v>
      </c>
      <c r="C10" s="63">
        <v>0</v>
      </c>
      <c r="D10" s="64">
        <v>41358</v>
      </c>
      <c r="E10" s="64">
        <v>41375</v>
      </c>
      <c r="F10" s="6">
        <f t="shared" si="0"/>
        <v>17</v>
      </c>
      <c r="G10" s="65">
        <f t="shared" si="1"/>
        <v>221</v>
      </c>
      <c r="I10" s="6" t="s">
        <v>123</v>
      </c>
      <c r="J10" s="63">
        <v>681</v>
      </c>
      <c r="K10" s="63">
        <f t="shared" si="2"/>
        <v>95.34</v>
      </c>
      <c r="L10" s="63">
        <f t="shared" si="3"/>
        <v>20.43</v>
      </c>
      <c r="M10" s="63">
        <f t="shared" si="4"/>
        <v>9.5340000000000007</v>
      </c>
      <c r="N10" s="63">
        <f t="shared" si="5"/>
        <v>5.4480000000000004</v>
      </c>
    </row>
    <row r="11" spans="2:19" x14ac:dyDescent="0.25">
      <c r="B11" s="63">
        <v>12</v>
      </c>
      <c r="C11" s="63">
        <v>0</v>
      </c>
      <c r="D11" s="64">
        <v>41371</v>
      </c>
      <c r="E11" s="64">
        <v>41383</v>
      </c>
      <c r="F11" s="6">
        <f t="shared" si="0"/>
        <v>12</v>
      </c>
      <c r="G11" s="65">
        <f t="shared" si="1"/>
        <v>144</v>
      </c>
      <c r="I11" s="6" t="s">
        <v>124</v>
      </c>
      <c r="J11" s="63">
        <v>953</v>
      </c>
      <c r="K11" s="63">
        <f t="shared" si="2"/>
        <v>133.42000000000002</v>
      </c>
      <c r="L11" s="63">
        <f t="shared" si="3"/>
        <v>28.59</v>
      </c>
      <c r="M11" s="63">
        <f t="shared" si="4"/>
        <v>13.342000000000001</v>
      </c>
      <c r="N11" s="63">
        <f t="shared" si="5"/>
        <v>7.6240000000000006</v>
      </c>
    </row>
    <row r="12" spans="2:19" x14ac:dyDescent="0.25">
      <c r="B12" s="63">
        <v>14</v>
      </c>
      <c r="C12" s="63">
        <v>0</v>
      </c>
      <c r="D12" s="64">
        <v>41351</v>
      </c>
      <c r="E12" s="64">
        <v>41365</v>
      </c>
      <c r="F12" s="6">
        <f t="shared" si="0"/>
        <v>14</v>
      </c>
      <c r="G12" s="65">
        <f t="shared" si="1"/>
        <v>196</v>
      </c>
      <c r="I12" s="6" t="s">
        <v>125</v>
      </c>
      <c r="J12" s="63">
        <v>919</v>
      </c>
      <c r="K12" s="63">
        <f t="shared" si="2"/>
        <v>128.66000000000003</v>
      </c>
      <c r="L12" s="63">
        <f t="shared" si="3"/>
        <v>27.57</v>
      </c>
      <c r="M12" s="63">
        <f t="shared" si="4"/>
        <v>12.866</v>
      </c>
      <c r="N12" s="63">
        <f t="shared" si="5"/>
        <v>7.3520000000000003</v>
      </c>
    </row>
    <row r="13" spans="2:19" x14ac:dyDescent="0.25">
      <c r="B13" s="63">
        <v>13</v>
      </c>
      <c r="C13" s="63">
        <v>0</v>
      </c>
      <c r="D13" s="64">
        <v>41449</v>
      </c>
      <c r="E13" s="64">
        <v>41464</v>
      </c>
      <c r="F13" s="6">
        <f t="shared" si="0"/>
        <v>15</v>
      </c>
      <c r="G13" s="65">
        <f t="shared" si="1"/>
        <v>195</v>
      </c>
      <c r="I13" s="6" t="s">
        <v>126</v>
      </c>
      <c r="J13" s="63">
        <v>991</v>
      </c>
      <c r="K13" s="63">
        <f t="shared" si="2"/>
        <v>138.74</v>
      </c>
      <c r="L13" s="63">
        <f t="shared" si="3"/>
        <v>29.73</v>
      </c>
      <c r="M13" s="63">
        <f t="shared" si="4"/>
        <v>13.874000000000001</v>
      </c>
      <c r="N13" s="63">
        <f t="shared" si="5"/>
        <v>7.9279999999999999</v>
      </c>
    </row>
    <row r="14" spans="2:19" x14ac:dyDescent="0.25">
      <c r="B14" s="63">
        <v>14</v>
      </c>
      <c r="C14" s="63">
        <v>0</v>
      </c>
      <c r="D14" s="64">
        <v>41429</v>
      </c>
      <c r="E14" s="64">
        <v>41440</v>
      </c>
      <c r="F14" s="6">
        <f t="shared" si="0"/>
        <v>11</v>
      </c>
      <c r="G14" s="65">
        <f t="shared" si="1"/>
        <v>154</v>
      </c>
      <c r="I14" s="6" t="s">
        <v>127</v>
      </c>
      <c r="J14" s="63">
        <v>756</v>
      </c>
      <c r="K14" s="63">
        <f t="shared" si="2"/>
        <v>105.84</v>
      </c>
      <c r="L14" s="63">
        <f t="shared" si="3"/>
        <v>22.68</v>
      </c>
      <c r="M14" s="63">
        <f t="shared" si="4"/>
        <v>10.584</v>
      </c>
      <c r="N14" s="63">
        <f t="shared" si="5"/>
        <v>6.048</v>
      </c>
    </row>
    <row r="15" spans="2:19" x14ac:dyDescent="0.25">
      <c r="B15" s="63">
        <v>15</v>
      </c>
      <c r="C15" s="63">
        <v>0</v>
      </c>
      <c r="D15" s="64">
        <v>41300</v>
      </c>
      <c r="E15" s="64">
        <v>41315</v>
      </c>
      <c r="F15" s="6">
        <f t="shared" si="0"/>
        <v>15</v>
      </c>
      <c r="G15" s="65">
        <f t="shared" si="1"/>
        <v>225</v>
      </c>
      <c r="I15" s="6" t="s">
        <v>128</v>
      </c>
      <c r="J15" s="63">
        <v>970</v>
      </c>
      <c r="K15" s="63">
        <f t="shared" si="2"/>
        <v>135.80000000000001</v>
      </c>
      <c r="L15" s="63">
        <f t="shared" si="3"/>
        <v>29.099999999999998</v>
      </c>
      <c r="M15" s="63">
        <f t="shared" si="4"/>
        <v>13.58</v>
      </c>
      <c r="N15" s="63">
        <f t="shared" si="5"/>
        <v>7.76</v>
      </c>
    </row>
    <row r="16" spans="2:19" x14ac:dyDescent="0.25">
      <c r="B16" s="63">
        <v>13</v>
      </c>
      <c r="C16" s="63">
        <v>0</v>
      </c>
      <c r="D16" s="64">
        <v>41394</v>
      </c>
      <c r="E16" s="64">
        <v>41411</v>
      </c>
      <c r="F16" s="6">
        <f t="shared" si="0"/>
        <v>17</v>
      </c>
      <c r="G16" s="65">
        <f t="shared" si="1"/>
        <v>221</v>
      </c>
    </row>
    <row r="17" spans="2:7" x14ac:dyDescent="0.25">
      <c r="B17" s="63">
        <v>10</v>
      </c>
      <c r="C17" s="63">
        <v>2</v>
      </c>
      <c r="D17" s="64">
        <v>41411</v>
      </c>
      <c r="E17" s="64">
        <v>41422</v>
      </c>
      <c r="F17" s="6">
        <f t="shared" si="0"/>
        <v>11</v>
      </c>
      <c r="G17" s="65">
        <f t="shared" si="1"/>
        <v>112</v>
      </c>
    </row>
    <row r="18" spans="2:7" x14ac:dyDescent="0.25">
      <c r="B18" s="63">
        <v>11</v>
      </c>
      <c r="C18" s="63">
        <v>2</v>
      </c>
      <c r="D18" s="64">
        <v>41277</v>
      </c>
      <c r="E18" s="64">
        <v>41288</v>
      </c>
      <c r="F18" s="6">
        <f t="shared" si="0"/>
        <v>11</v>
      </c>
      <c r="G18" s="65">
        <f t="shared" si="1"/>
        <v>123</v>
      </c>
    </row>
    <row r="19" spans="2:7" x14ac:dyDescent="0.25">
      <c r="B19" s="63">
        <v>12</v>
      </c>
      <c r="C19" s="63">
        <v>2</v>
      </c>
      <c r="D19" s="64">
        <v>41313</v>
      </c>
      <c r="E19" s="64">
        <v>41321</v>
      </c>
      <c r="F19" s="6">
        <f t="shared" si="0"/>
        <v>8</v>
      </c>
      <c r="G19" s="65">
        <f t="shared" si="1"/>
        <v>98</v>
      </c>
    </row>
    <row r="20" spans="2:7" x14ac:dyDescent="0.25">
      <c r="B20" s="63">
        <v>12</v>
      </c>
      <c r="C20" s="63">
        <v>2</v>
      </c>
      <c r="D20" s="64">
        <v>41313</v>
      </c>
      <c r="E20" s="64">
        <v>41322</v>
      </c>
      <c r="F20" s="6">
        <f t="shared" si="0"/>
        <v>9</v>
      </c>
      <c r="G20" s="65">
        <f t="shared" si="1"/>
        <v>110</v>
      </c>
    </row>
    <row r="21" spans="2:7" x14ac:dyDescent="0.25">
      <c r="B21" s="63">
        <v>14</v>
      </c>
      <c r="C21" s="63">
        <v>0</v>
      </c>
      <c r="D21" s="64">
        <v>41450</v>
      </c>
      <c r="E21" s="64">
        <v>41457</v>
      </c>
      <c r="F21" s="6">
        <f t="shared" si="0"/>
        <v>7</v>
      </c>
      <c r="G21" s="65">
        <f t="shared" si="1"/>
        <v>98</v>
      </c>
    </row>
    <row r="22" spans="2:7" x14ac:dyDescent="0.25">
      <c r="B22" s="63">
        <v>12</v>
      </c>
      <c r="C22" s="63">
        <v>0</v>
      </c>
      <c r="D22" s="64">
        <v>41300</v>
      </c>
      <c r="E22" s="64">
        <v>41315</v>
      </c>
      <c r="F22" s="6">
        <f t="shared" si="0"/>
        <v>15</v>
      </c>
      <c r="G22" s="65">
        <f t="shared" si="1"/>
        <v>180</v>
      </c>
    </row>
    <row r="23" spans="2:7" x14ac:dyDescent="0.25">
      <c r="B23" s="63">
        <v>12</v>
      </c>
      <c r="C23" s="63">
        <v>0</v>
      </c>
      <c r="D23" s="64">
        <v>41363</v>
      </c>
      <c r="E23" s="64">
        <v>41368</v>
      </c>
      <c r="F23" s="6">
        <f t="shared" si="0"/>
        <v>5</v>
      </c>
      <c r="G23" s="65">
        <f t="shared" si="1"/>
        <v>60</v>
      </c>
    </row>
    <row r="24" spans="2:7" x14ac:dyDescent="0.25">
      <c r="B24" s="63">
        <v>10</v>
      </c>
      <c r="C24" s="63">
        <v>0</v>
      </c>
      <c r="D24" s="64">
        <v>41414</v>
      </c>
      <c r="E24" s="64">
        <v>41417</v>
      </c>
      <c r="F24" s="6">
        <f t="shared" si="0"/>
        <v>3</v>
      </c>
      <c r="G24" s="65">
        <f t="shared" si="1"/>
        <v>30</v>
      </c>
    </row>
    <row r="25" spans="2:7" x14ac:dyDescent="0.25">
      <c r="B25" s="63">
        <v>11</v>
      </c>
      <c r="C25" s="63">
        <v>0</v>
      </c>
      <c r="D25" s="64">
        <v>41358</v>
      </c>
      <c r="E25" s="64">
        <v>41365</v>
      </c>
      <c r="F25" s="6">
        <f t="shared" si="0"/>
        <v>7</v>
      </c>
      <c r="G25" s="65">
        <f t="shared" si="1"/>
        <v>77</v>
      </c>
    </row>
    <row r="26" spans="2:7" x14ac:dyDescent="0.25">
      <c r="B26" s="63">
        <v>14</v>
      </c>
      <c r="C26" s="63">
        <v>2</v>
      </c>
      <c r="D26" s="64">
        <v>41417</v>
      </c>
      <c r="E26" s="64">
        <v>41424</v>
      </c>
      <c r="F26" s="6">
        <f t="shared" si="0"/>
        <v>7</v>
      </c>
      <c r="G26" s="65">
        <f t="shared" si="1"/>
        <v>100</v>
      </c>
    </row>
    <row r="27" spans="2:7" x14ac:dyDescent="0.25">
      <c r="B27" s="63">
        <v>14</v>
      </c>
      <c r="C27" s="63">
        <v>2</v>
      </c>
      <c r="D27" s="64">
        <v>41296</v>
      </c>
      <c r="E27" s="64">
        <v>41310</v>
      </c>
      <c r="F27" s="6">
        <f t="shared" si="0"/>
        <v>14</v>
      </c>
      <c r="G27" s="65">
        <f t="shared" si="1"/>
        <v>198</v>
      </c>
    </row>
    <row r="28" spans="2:7" x14ac:dyDescent="0.25">
      <c r="B28" s="63">
        <v>14</v>
      </c>
      <c r="C28" s="63">
        <v>2</v>
      </c>
      <c r="D28" s="64">
        <v>41296</v>
      </c>
      <c r="E28" s="64">
        <v>41311</v>
      </c>
      <c r="F28" s="6">
        <f t="shared" si="0"/>
        <v>15</v>
      </c>
      <c r="G28" s="65">
        <f t="shared" si="1"/>
        <v>212</v>
      </c>
    </row>
    <row r="29" spans="2:7" x14ac:dyDescent="0.25">
      <c r="B29" s="63">
        <v>12</v>
      </c>
      <c r="C29" s="63">
        <v>2</v>
      </c>
      <c r="D29" s="64">
        <v>41296</v>
      </c>
      <c r="E29" s="64">
        <v>41311</v>
      </c>
      <c r="F29" s="6">
        <f t="shared" si="0"/>
        <v>15</v>
      </c>
      <c r="G29" s="65">
        <f t="shared" si="1"/>
        <v>182</v>
      </c>
    </row>
    <row r="30" spans="2:7" x14ac:dyDescent="0.25">
      <c r="B30" s="63">
        <v>12</v>
      </c>
      <c r="C30" s="63">
        <v>0</v>
      </c>
      <c r="D30" s="64">
        <v>41324</v>
      </c>
      <c r="E30" s="64">
        <v>41338</v>
      </c>
      <c r="F30" s="6">
        <f t="shared" si="0"/>
        <v>14</v>
      </c>
      <c r="G30" s="65">
        <f t="shared" si="1"/>
        <v>168</v>
      </c>
    </row>
    <row r="31" spans="2:7" x14ac:dyDescent="0.25">
      <c r="B31" s="63">
        <v>14</v>
      </c>
      <c r="C31" s="63">
        <v>0</v>
      </c>
      <c r="D31" s="64">
        <v>41340</v>
      </c>
      <c r="E31" s="64">
        <v>41342</v>
      </c>
      <c r="F31" s="6">
        <f t="shared" si="0"/>
        <v>2</v>
      </c>
      <c r="G31" s="65">
        <f t="shared" si="1"/>
        <v>28</v>
      </c>
    </row>
    <row r="32" spans="2:7" x14ac:dyDescent="0.25">
      <c r="B32" s="63">
        <v>10</v>
      </c>
      <c r="C32" s="63">
        <v>0</v>
      </c>
      <c r="D32" s="64">
        <v>41338</v>
      </c>
      <c r="E32" s="64">
        <v>41345</v>
      </c>
      <c r="F32" s="6">
        <f t="shared" si="0"/>
        <v>7</v>
      </c>
      <c r="G32" s="65">
        <f t="shared" si="1"/>
        <v>70</v>
      </c>
    </row>
    <row r="33" spans="2:7" x14ac:dyDescent="0.25">
      <c r="B33" s="63">
        <v>10</v>
      </c>
      <c r="C33" s="63">
        <v>2</v>
      </c>
      <c r="D33" s="64">
        <v>41450</v>
      </c>
      <c r="E33" s="64">
        <v>41458</v>
      </c>
      <c r="F33" s="6">
        <f t="shared" si="0"/>
        <v>8</v>
      </c>
      <c r="G33" s="65">
        <f t="shared" si="1"/>
        <v>82</v>
      </c>
    </row>
    <row r="34" spans="2:7" x14ac:dyDescent="0.25">
      <c r="B34" s="63">
        <v>12</v>
      </c>
      <c r="C34" s="63">
        <v>2</v>
      </c>
      <c r="D34" s="64">
        <v>41327</v>
      </c>
      <c r="E34" s="64">
        <v>41345</v>
      </c>
      <c r="F34" s="6">
        <f t="shared" si="0"/>
        <v>18</v>
      </c>
      <c r="G34" s="65">
        <f t="shared" si="1"/>
        <v>218</v>
      </c>
    </row>
    <row r="35" spans="2:7" x14ac:dyDescent="0.25">
      <c r="B35" s="63">
        <v>15</v>
      </c>
      <c r="C35" s="63">
        <v>2</v>
      </c>
      <c r="D35" s="64">
        <v>41375</v>
      </c>
      <c r="E35" s="64">
        <v>41377</v>
      </c>
      <c r="F35" s="6">
        <f t="shared" si="0"/>
        <v>2</v>
      </c>
      <c r="G35" s="65">
        <f t="shared" si="1"/>
        <v>32</v>
      </c>
    </row>
    <row r="36" spans="2:7" x14ac:dyDescent="0.25">
      <c r="B36" s="63">
        <v>10</v>
      </c>
      <c r="C36" s="63">
        <v>2</v>
      </c>
      <c r="D36" s="64">
        <v>41451</v>
      </c>
      <c r="E36" s="64">
        <v>41458</v>
      </c>
      <c r="F36" s="6">
        <f t="shared" si="0"/>
        <v>7</v>
      </c>
      <c r="G36" s="65">
        <f t="shared" si="1"/>
        <v>72</v>
      </c>
    </row>
    <row r="37" spans="2:7" x14ac:dyDescent="0.25">
      <c r="B37" s="63">
        <v>13</v>
      </c>
      <c r="C37" s="63">
        <v>2</v>
      </c>
      <c r="D37" s="64">
        <v>41414</v>
      </c>
      <c r="E37" s="64">
        <v>41426</v>
      </c>
      <c r="F37" s="6">
        <f t="shared" si="0"/>
        <v>12</v>
      </c>
      <c r="G37" s="65">
        <f t="shared" si="1"/>
        <v>158</v>
      </c>
    </row>
    <row r="38" spans="2:7" x14ac:dyDescent="0.25">
      <c r="B38" s="63">
        <v>12</v>
      </c>
      <c r="C38" s="63">
        <v>2</v>
      </c>
      <c r="D38" s="64">
        <v>41366</v>
      </c>
      <c r="E38" s="64">
        <v>41368</v>
      </c>
      <c r="F38" s="6">
        <f t="shared" si="0"/>
        <v>2</v>
      </c>
      <c r="G38" s="65">
        <f t="shared" si="1"/>
        <v>26</v>
      </c>
    </row>
    <row r="39" spans="2:7" x14ac:dyDescent="0.25">
      <c r="B39" s="63">
        <v>14</v>
      </c>
      <c r="C39" s="63">
        <v>0</v>
      </c>
      <c r="D39" s="64">
        <v>41376</v>
      </c>
      <c r="E39" s="64">
        <v>41384</v>
      </c>
      <c r="F39" s="6">
        <f t="shared" si="0"/>
        <v>8</v>
      </c>
      <c r="G39" s="65">
        <f t="shared" si="1"/>
        <v>112</v>
      </c>
    </row>
    <row r="40" spans="2:7" x14ac:dyDescent="0.25">
      <c r="B40" s="63">
        <v>13</v>
      </c>
      <c r="C40" s="63">
        <v>0</v>
      </c>
      <c r="D40" s="64">
        <v>41314</v>
      </c>
      <c r="E40" s="64">
        <v>41330</v>
      </c>
      <c r="F40" s="6">
        <f t="shared" si="0"/>
        <v>16</v>
      </c>
      <c r="G40" s="65">
        <f t="shared" si="1"/>
        <v>208</v>
      </c>
    </row>
    <row r="41" spans="2:7" x14ac:dyDescent="0.25">
      <c r="B41" s="63">
        <v>13</v>
      </c>
      <c r="C41" s="63">
        <v>0</v>
      </c>
      <c r="D41" s="64">
        <v>41447</v>
      </c>
      <c r="E41" s="64">
        <v>41461</v>
      </c>
      <c r="F41" s="6">
        <f t="shared" si="0"/>
        <v>14</v>
      </c>
      <c r="G41" s="65">
        <f t="shared" si="1"/>
        <v>182</v>
      </c>
    </row>
    <row r="42" spans="2:7" x14ac:dyDescent="0.25">
      <c r="B42" s="63">
        <v>11</v>
      </c>
      <c r="C42" s="63">
        <v>0</v>
      </c>
      <c r="D42" s="64">
        <v>41448</v>
      </c>
      <c r="E42" s="64">
        <v>41450</v>
      </c>
      <c r="F42" s="6">
        <f t="shared" si="0"/>
        <v>2</v>
      </c>
      <c r="G42" s="65">
        <f t="shared" si="1"/>
        <v>22</v>
      </c>
    </row>
    <row r="43" spans="2:7" x14ac:dyDescent="0.25">
      <c r="B43" s="63">
        <v>11</v>
      </c>
      <c r="C43" s="63">
        <v>0</v>
      </c>
      <c r="D43" s="64">
        <v>41447</v>
      </c>
      <c r="E43" s="64">
        <v>41465</v>
      </c>
      <c r="F43" s="6">
        <f t="shared" si="0"/>
        <v>18</v>
      </c>
      <c r="G43" s="65">
        <f t="shared" si="1"/>
        <v>198</v>
      </c>
    </row>
    <row r="44" spans="2:7" x14ac:dyDescent="0.25">
      <c r="B44" s="63">
        <v>10</v>
      </c>
      <c r="C44" s="63">
        <v>0</v>
      </c>
      <c r="D44" s="64">
        <v>41410</v>
      </c>
      <c r="E44" s="64">
        <v>41428</v>
      </c>
      <c r="F44" s="6">
        <f t="shared" si="0"/>
        <v>18</v>
      </c>
      <c r="G44" s="65">
        <f t="shared" si="1"/>
        <v>180</v>
      </c>
    </row>
    <row r="45" spans="2:7" x14ac:dyDescent="0.25">
      <c r="B45" s="63">
        <v>13</v>
      </c>
      <c r="C45" s="63">
        <v>0</v>
      </c>
      <c r="D45" s="64">
        <v>41278</v>
      </c>
      <c r="E45" s="64">
        <v>41285</v>
      </c>
      <c r="F45" s="6">
        <f t="shared" si="0"/>
        <v>7</v>
      </c>
      <c r="G45" s="65">
        <f t="shared" si="1"/>
        <v>91</v>
      </c>
    </row>
    <row r="46" spans="2:7" x14ac:dyDescent="0.25">
      <c r="B46" s="63">
        <v>10</v>
      </c>
      <c r="C46" s="63">
        <v>0</v>
      </c>
      <c r="D46" s="64">
        <v>41429</v>
      </c>
      <c r="E46" s="64">
        <v>41432</v>
      </c>
      <c r="F46" s="6">
        <f t="shared" si="0"/>
        <v>3</v>
      </c>
      <c r="G46" s="65">
        <f t="shared" si="1"/>
        <v>30</v>
      </c>
    </row>
    <row r="47" spans="2:7" x14ac:dyDescent="0.25">
      <c r="B47" s="63">
        <v>13</v>
      </c>
      <c r="C47" s="63">
        <v>0</v>
      </c>
      <c r="D47" s="64">
        <v>41307</v>
      </c>
      <c r="E47" s="64">
        <v>41317</v>
      </c>
      <c r="F47" s="6">
        <f t="shared" si="0"/>
        <v>10</v>
      </c>
      <c r="G47" s="65">
        <f t="shared" si="1"/>
        <v>130</v>
      </c>
    </row>
    <row r="48" spans="2:7" x14ac:dyDescent="0.25">
      <c r="B48" s="63">
        <v>13</v>
      </c>
      <c r="C48" s="63">
        <v>0</v>
      </c>
      <c r="D48" s="64">
        <v>41413</v>
      </c>
      <c r="E48" s="64">
        <v>41422</v>
      </c>
      <c r="F48" s="6">
        <f t="shared" si="0"/>
        <v>9</v>
      </c>
      <c r="G48" s="65">
        <f t="shared" si="1"/>
        <v>117</v>
      </c>
    </row>
    <row r="49" spans="2:7" x14ac:dyDescent="0.25">
      <c r="B49" s="63">
        <v>14</v>
      </c>
      <c r="C49" s="63">
        <v>0</v>
      </c>
      <c r="D49" s="64">
        <v>41323</v>
      </c>
      <c r="E49" s="64">
        <v>41329</v>
      </c>
      <c r="F49" s="6">
        <f t="shared" si="0"/>
        <v>6</v>
      </c>
      <c r="G49" s="65">
        <f t="shared" si="1"/>
        <v>84</v>
      </c>
    </row>
    <row r="50" spans="2:7" x14ac:dyDescent="0.25">
      <c r="B50" s="63">
        <v>13</v>
      </c>
      <c r="C50" s="63">
        <v>0</v>
      </c>
      <c r="D50" s="64">
        <v>41364</v>
      </c>
      <c r="E50" s="64">
        <v>41375</v>
      </c>
      <c r="F50" s="6">
        <f t="shared" si="0"/>
        <v>11</v>
      </c>
      <c r="G50" s="65">
        <f t="shared" si="1"/>
        <v>143</v>
      </c>
    </row>
    <row r="51" spans="2:7" x14ac:dyDescent="0.25">
      <c r="B51" s="63">
        <v>11</v>
      </c>
      <c r="C51" s="63">
        <v>0</v>
      </c>
      <c r="D51" s="64">
        <v>41356</v>
      </c>
      <c r="E51" s="64">
        <v>41371</v>
      </c>
      <c r="F51" s="6">
        <f t="shared" si="0"/>
        <v>15</v>
      </c>
      <c r="G51" s="65">
        <f t="shared" si="1"/>
        <v>165</v>
      </c>
    </row>
    <row r="52" spans="2:7" x14ac:dyDescent="0.25">
      <c r="B52" s="63">
        <v>12</v>
      </c>
      <c r="C52" s="63">
        <v>2</v>
      </c>
      <c r="D52" s="64">
        <v>41366</v>
      </c>
      <c r="E52" s="64">
        <v>41383</v>
      </c>
      <c r="F52" s="6">
        <f t="shared" si="0"/>
        <v>17</v>
      </c>
      <c r="G52" s="65">
        <f t="shared" si="1"/>
        <v>206</v>
      </c>
    </row>
    <row r="53" spans="2:7" x14ac:dyDescent="0.25">
      <c r="B53" s="63">
        <v>15</v>
      </c>
      <c r="C53" s="63">
        <v>2</v>
      </c>
      <c r="D53" s="64">
        <v>41415</v>
      </c>
      <c r="E53" s="64">
        <v>41421</v>
      </c>
      <c r="F53" s="6">
        <f t="shared" si="0"/>
        <v>6</v>
      </c>
      <c r="G53" s="65">
        <f t="shared" si="1"/>
        <v>92</v>
      </c>
    </row>
    <row r="54" spans="2:7" x14ac:dyDescent="0.25">
      <c r="B54" s="63">
        <v>12</v>
      </c>
      <c r="C54" s="63">
        <v>2</v>
      </c>
      <c r="D54" s="64">
        <v>41400</v>
      </c>
      <c r="E54" s="64">
        <v>41411</v>
      </c>
      <c r="F54" s="6">
        <f t="shared" si="0"/>
        <v>11</v>
      </c>
      <c r="G54" s="65">
        <f t="shared" si="1"/>
        <v>134</v>
      </c>
    </row>
    <row r="55" spans="2:7" x14ac:dyDescent="0.25">
      <c r="B55" s="63">
        <v>15</v>
      </c>
      <c r="C55" s="63">
        <v>2</v>
      </c>
      <c r="D55" s="64">
        <v>41310</v>
      </c>
      <c r="E55" s="64">
        <v>41325</v>
      </c>
      <c r="F55" s="6">
        <f t="shared" si="0"/>
        <v>15</v>
      </c>
      <c r="G55" s="65">
        <f t="shared" si="1"/>
        <v>227</v>
      </c>
    </row>
    <row r="56" spans="2:7" x14ac:dyDescent="0.25">
      <c r="B56" s="63">
        <v>13</v>
      </c>
      <c r="C56" s="63">
        <v>0</v>
      </c>
      <c r="D56" s="64">
        <v>41301</v>
      </c>
      <c r="E56" s="64">
        <v>41316</v>
      </c>
      <c r="F56" s="6">
        <f t="shared" si="0"/>
        <v>15</v>
      </c>
      <c r="G56" s="65">
        <f t="shared" si="1"/>
        <v>195</v>
      </c>
    </row>
    <row r="57" spans="2:7" x14ac:dyDescent="0.25">
      <c r="B57" s="63">
        <v>12</v>
      </c>
      <c r="C57" s="63">
        <v>0</v>
      </c>
      <c r="D57" s="64">
        <v>41428</v>
      </c>
      <c r="E57" s="64">
        <v>41431</v>
      </c>
      <c r="F57" s="6">
        <f t="shared" si="0"/>
        <v>3</v>
      </c>
      <c r="G57" s="65">
        <f t="shared" si="1"/>
        <v>36</v>
      </c>
    </row>
    <row r="58" spans="2:7" x14ac:dyDescent="0.25">
      <c r="B58" s="63">
        <v>15</v>
      </c>
      <c r="C58" s="63">
        <v>0</v>
      </c>
      <c r="D58" s="64">
        <v>41401</v>
      </c>
      <c r="E58" s="64">
        <v>41405</v>
      </c>
      <c r="F58" s="6">
        <f t="shared" si="0"/>
        <v>4</v>
      </c>
      <c r="G58" s="65">
        <f t="shared" si="1"/>
        <v>60</v>
      </c>
    </row>
    <row r="59" spans="2:7" x14ac:dyDescent="0.25">
      <c r="B59" s="63">
        <v>14</v>
      </c>
      <c r="C59" s="63">
        <v>0</v>
      </c>
      <c r="D59" s="64">
        <v>41377</v>
      </c>
      <c r="E59" s="64">
        <v>41386</v>
      </c>
      <c r="F59" s="6">
        <f t="shared" si="0"/>
        <v>9</v>
      </c>
      <c r="G59" s="65">
        <f t="shared" si="1"/>
        <v>126</v>
      </c>
    </row>
    <row r="60" spans="2:7" x14ac:dyDescent="0.25">
      <c r="B60" s="63">
        <v>15</v>
      </c>
      <c r="C60" s="63">
        <v>0</v>
      </c>
      <c r="D60" s="64">
        <v>41289</v>
      </c>
      <c r="E60" s="64">
        <v>41291</v>
      </c>
      <c r="F60" s="6">
        <f t="shared" si="0"/>
        <v>2</v>
      </c>
      <c r="G60" s="65">
        <f t="shared" si="1"/>
        <v>30</v>
      </c>
    </row>
    <row r="61" spans="2:7" x14ac:dyDescent="0.25">
      <c r="B61" s="63">
        <v>15</v>
      </c>
      <c r="C61" s="63">
        <v>2</v>
      </c>
      <c r="D61" s="64">
        <v>41294</v>
      </c>
      <c r="E61" s="64">
        <v>41302</v>
      </c>
      <c r="F61" s="6">
        <f t="shared" si="0"/>
        <v>8</v>
      </c>
      <c r="G61" s="65">
        <f t="shared" si="1"/>
        <v>122</v>
      </c>
    </row>
    <row r="62" spans="2:7" x14ac:dyDescent="0.25">
      <c r="B62" s="63">
        <v>10</v>
      </c>
      <c r="C62" s="63">
        <v>2</v>
      </c>
      <c r="D62" s="64">
        <v>41431</v>
      </c>
      <c r="E62" s="64">
        <v>41447</v>
      </c>
      <c r="F62" s="6">
        <f t="shared" si="0"/>
        <v>16</v>
      </c>
      <c r="G62" s="65">
        <f t="shared" si="1"/>
        <v>162</v>
      </c>
    </row>
    <row r="63" spans="2:7" x14ac:dyDescent="0.25">
      <c r="B63" s="63">
        <v>11</v>
      </c>
      <c r="C63" s="63">
        <v>2</v>
      </c>
      <c r="D63" s="64">
        <v>41284</v>
      </c>
      <c r="E63" s="64">
        <v>41289</v>
      </c>
      <c r="F63" s="6">
        <f t="shared" si="0"/>
        <v>5</v>
      </c>
      <c r="G63" s="65">
        <f t="shared" si="1"/>
        <v>57</v>
      </c>
    </row>
    <row r="64" spans="2:7" x14ac:dyDescent="0.25">
      <c r="B64" s="63">
        <v>11</v>
      </c>
      <c r="C64" s="63">
        <v>2</v>
      </c>
      <c r="D64" s="64">
        <v>41455</v>
      </c>
      <c r="E64" s="64">
        <v>41460</v>
      </c>
      <c r="F64" s="6">
        <f t="shared" si="0"/>
        <v>5</v>
      </c>
      <c r="G64" s="65">
        <f t="shared" si="1"/>
        <v>57</v>
      </c>
    </row>
    <row r="65" spans="2:7" x14ac:dyDescent="0.25">
      <c r="B65" s="63">
        <v>15</v>
      </c>
      <c r="C65" s="63">
        <v>0</v>
      </c>
      <c r="D65" s="64">
        <v>41289</v>
      </c>
      <c r="E65" s="64">
        <v>41291</v>
      </c>
      <c r="F65" s="6">
        <f t="shared" si="0"/>
        <v>2</v>
      </c>
      <c r="G65" s="65">
        <f t="shared" si="1"/>
        <v>30</v>
      </c>
    </row>
    <row r="66" spans="2:7" x14ac:dyDescent="0.25">
      <c r="B66" s="63">
        <v>14</v>
      </c>
      <c r="C66" s="63">
        <v>0</v>
      </c>
      <c r="D66" s="64">
        <v>41325</v>
      </c>
      <c r="E66" s="64">
        <v>41332</v>
      </c>
      <c r="F66" s="6">
        <f t="shared" si="0"/>
        <v>7</v>
      </c>
      <c r="G66" s="65">
        <f t="shared" si="1"/>
        <v>98</v>
      </c>
    </row>
    <row r="67" spans="2:7" x14ac:dyDescent="0.25">
      <c r="B67" s="63">
        <v>14</v>
      </c>
      <c r="C67" s="63">
        <v>0</v>
      </c>
      <c r="D67" s="64">
        <v>41409</v>
      </c>
      <c r="E67" s="64">
        <v>41416</v>
      </c>
      <c r="F67" s="6">
        <f t="shared" si="0"/>
        <v>7</v>
      </c>
      <c r="G67" s="65">
        <f t="shared" si="1"/>
        <v>98</v>
      </c>
    </row>
    <row r="68" spans="2:7" x14ac:dyDescent="0.25">
      <c r="B68" s="63">
        <v>12</v>
      </c>
      <c r="C68" s="63">
        <v>2</v>
      </c>
      <c r="D68" s="64">
        <v>41296</v>
      </c>
      <c r="E68" s="64">
        <v>41298</v>
      </c>
      <c r="F68" s="6">
        <f t="shared" ref="F68:F131" si="6">E68-D68</f>
        <v>2</v>
      </c>
      <c r="G68" s="65">
        <f t="shared" ref="G68:G131" si="7">B68*F68+C68</f>
        <v>26</v>
      </c>
    </row>
    <row r="69" spans="2:7" x14ac:dyDescent="0.25">
      <c r="B69" s="63">
        <v>13</v>
      </c>
      <c r="C69" s="63">
        <v>2</v>
      </c>
      <c r="D69" s="64">
        <v>41339</v>
      </c>
      <c r="E69" s="64">
        <v>41353</v>
      </c>
      <c r="F69" s="6">
        <f t="shared" si="6"/>
        <v>14</v>
      </c>
      <c r="G69" s="65">
        <f t="shared" si="7"/>
        <v>184</v>
      </c>
    </row>
    <row r="70" spans="2:7" x14ac:dyDescent="0.25">
      <c r="B70" s="63">
        <v>13</v>
      </c>
      <c r="C70" s="63">
        <v>2</v>
      </c>
      <c r="D70" s="64">
        <v>41411</v>
      </c>
      <c r="E70" s="64">
        <v>41427</v>
      </c>
      <c r="F70" s="6">
        <f t="shared" si="6"/>
        <v>16</v>
      </c>
      <c r="G70" s="65">
        <f t="shared" si="7"/>
        <v>210</v>
      </c>
    </row>
    <row r="71" spans="2:7" x14ac:dyDescent="0.25">
      <c r="B71" s="63">
        <v>14</v>
      </c>
      <c r="C71" s="63">
        <v>2</v>
      </c>
      <c r="D71" s="64">
        <v>41349</v>
      </c>
      <c r="E71" s="64">
        <v>41356</v>
      </c>
      <c r="F71" s="6">
        <f t="shared" si="6"/>
        <v>7</v>
      </c>
      <c r="G71" s="65">
        <f t="shared" si="7"/>
        <v>100</v>
      </c>
    </row>
    <row r="72" spans="2:7" x14ac:dyDescent="0.25">
      <c r="B72" s="63">
        <v>15</v>
      </c>
      <c r="C72" s="63">
        <v>2</v>
      </c>
      <c r="D72" s="64">
        <v>41293</v>
      </c>
      <c r="E72" s="64">
        <v>41305</v>
      </c>
      <c r="F72" s="6">
        <f t="shared" si="6"/>
        <v>12</v>
      </c>
      <c r="G72" s="65">
        <f t="shared" si="7"/>
        <v>182</v>
      </c>
    </row>
    <row r="73" spans="2:7" x14ac:dyDescent="0.25">
      <c r="B73" s="63">
        <v>14</v>
      </c>
      <c r="C73" s="63">
        <v>2</v>
      </c>
      <c r="D73" s="64">
        <v>41365</v>
      </c>
      <c r="E73" s="64">
        <v>41374</v>
      </c>
      <c r="F73" s="6">
        <f t="shared" si="6"/>
        <v>9</v>
      </c>
      <c r="G73" s="65">
        <f t="shared" si="7"/>
        <v>128</v>
      </c>
    </row>
    <row r="74" spans="2:7" x14ac:dyDescent="0.25">
      <c r="B74" s="63">
        <v>11</v>
      </c>
      <c r="C74" s="63">
        <v>0</v>
      </c>
      <c r="D74" s="64">
        <v>41367</v>
      </c>
      <c r="E74" s="64">
        <v>41384</v>
      </c>
      <c r="F74" s="6">
        <f t="shared" si="6"/>
        <v>17</v>
      </c>
      <c r="G74" s="65">
        <f t="shared" si="7"/>
        <v>187</v>
      </c>
    </row>
    <row r="75" spans="2:7" x14ac:dyDescent="0.25">
      <c r="B75" s="63">
        <v>15</v>
      </c>
      <c r="C75" s="63">
        <v>0</v>
      </c>
      <c r="D75" s="64">
        <v>41364</v>
      </c>
      <c r="E75" s="64">
        <v>41368</v>
      </c>
      <c r="F75" s="6">
        <f t="shared" si="6"/>
        <v>4</v>
      </c>
      <c r="G75" s="65">
        <f t="shared" si="7"/>
        <v>60</v>
      </c>
    </row>
    <row r="76" spans="2:7" x14ac:dyDescent="0.25">
      <c r="B76" s="63">
        <v>11</v>
      </c>
      <c r="C76" s="63">
        <v>0</v>
      </c>
      <c r="D76" s="64">
        <v>41380</v>
      </c>
      <c r="E76" s="64">
        <v>41383</v>
      </c>
      <c r="F76" s="6">
        <f t="shared" si="6"/>
        <v>3</v>
      </c>
      <c r="G76" s="65">
        <f t="shared" si="7"/>
        <v>33</v>
      </c>
    </row>
    <row r="77" spans="2:7" x14ac:dyDescent="0.25">
      <c r="B77" s="63">
        <v>12</v>
      </c>
      <c r="C77" s="63">
        <v>0</v>
      </c>
      <c r="D77" s="64">
        <v>41366</v>
      </c>
      <c r="E77" s="64">
        <v>41372</v>
      </c>
      <c r="F77" s="6">
        <f t="shared" si="6"/>
        <v>6</v>
      </c>
      <c r="G77" s="65">
        <f t="shared" si="7"/>
        <v>72</v>
      </c>
    </row>
    <row r="78" spans="2:7" x14ac:dyDescent="0.25">
      <c r="B78" s="63">
        <v>11</v>
      </c>
      <c r="C78" s="63">
        <v>0</v>
      </c>
      <c r="D78" s="64">
        <v>41443</v>
      </c>
      <c r="E78" s="64">
        <v>41448</v>
      </c>
      <c r="F78" s="6">
        <f t="shared" si="6"/>
        <v>5</v>
      </c>
      <c r="G78" s="65">
        <f t="shared" si="7"/>
        <v>55</v>
      </c>
    </row>
    <row r="79" spans="2:7" x14ac:dyDescent="0.25">
      <c r="B79" s="63">
        <v>13</v>
      </c>
      <c r="C79" s="63">
        <v>0</v>
      </c>
      <c r="D79" s="64">
        <v>41346</v>
      </c>
      <c r="E79" s="64">
        <v>41349</v>
      </c>
      <c r="F79" s="6">
        <f t="shared" si="6"/>
        <v>3</v>
      </c>
      <c r="G79" s="65">
        <f t="shared" si="7"/>
        <v>39</v>
      </c>
    </row>
    <row r="80" spans="2:7" x14ac:dyDescent="0.25">
      <c r="B80" s="63">
        <v>15</v>
      </c>
      <c r="C80" s="63">
        <v>0</v>
      </c>
      <c r="D80" s="64">
        <v>41337</v>
      </c>
      <c r="E80" s="64">
        <v>41350</v>
      </c>
      <c r="F80" s="6">
        <f t="shared" si="6"/>
        <v>13</v>
      </c>
      <c r="G80" s="65">
        <f t="shared" si="7"/>
        <v>195</v>
      </c>
    </row>
    <row r="81" spans="2:7" x14ac:dyDescent="0.25">
      <c r="B81" s="63">
        <v>13</v>
      </c>
      <c r="C81" s="63">
        <v>0</v>
      </c>
      <c r="D81" s="64">
        <v>41400</v>
      </c>
      <c r="E81" s="64">
        <v>41406</v>
      </c>
      <c r="F81" s="6">
        <f t="shared" si="6"/>
        <v>6</v>
      </c>
      <c r="G81" s="65">
        <f t="shared" si="7"/>
        <v>78</v>
      </c>
    </row>
    <row r="82" spans="2:7" x14ac:dyDescent="0.25">
      <c r="B82" s="63">
        <v>12</v>
      </c>
      <c r="C82" s="63">
        <v>0</v>
      </c>
      <c r="D82" s="64">
        <v>41378</v>
      </c>
      <c r="E82" s="64">
        <v>41391</v>
      </c>
      <c r="F82" s="6">
        <f t="shared" si="6"/>
        <v>13</v>
      </c>
      <c r="G82" s="65">
        <f t="shared" si="7"/>
        <v>156</v>
      </c>
    </row>
    <row r="83" spans="2:7" x14ac:dyDescent="0.25">
      <c r="B83" s="63">
        <v>15</v>
      </c>
      <c r="C83" s="63">
        <v>0</v>
      </c>
      <c r="D83" s="64">
        <v>41282</v>
      </c>
      <c r="E83" s="64">
        <v>41295</v>
      </c>
      <c r="F83" s="6">
        <f t="shared" si="6"/>
        <v>13</v>
      </c>
      <c r="G83" s="65">
        <f t="shared" si="7"/>
        <v>195</v>
      </c>
    </row>
    <row r="84" spans="2:7" x14ac:dyDescent="0.25">
      <c r="B84" s="63">
        <v>10</v>
      </c>
      <c r="C84" s="63">
        <v>0</v>
      </c>
      <c r="D84" s="64">
        <v>41398</v>
      </c>
      <c r="E84" s="64">
        <v>41403</v>
      </c>
      <c r="F84" s="6">
        <f t="shared" si="6"/>
        <v>5</v>
      </c>
      <c r="G84" s="65">
        <f t="shared" si="7"/>
        <v>50</v>
      </c>
    </row>
    <row r="85" spans="2:7" x14ac:dyDescent="0.25">
      <c r="B85" s="63">
        <v>10</v>
      </c>
      <c r="C85" s="63">
        <v>0</v>
      </c>
      <c r="D85" s="64">
        <v>41446</v>
      </c>
      <c r="E85" s="64">
        <v>41462</v>
      </c>
      <c r="F85" s="6">
        <f t="shared" si="6"/>
        <v>16</v>
      </c>
      <c r="G85" s="65">
        <f t="shared" si="7"/>
        <v>160</v>
      </c>
    </row>
    <row r="86" spans="2:7" x14ac:dyDescent="0.25">
      <c r="B86" s="63">
        <v>15</v>
      </c>
      <c r="C86" s="63">
        <v>0</v>
      </c>
      <c r="D86" s="64">
        <v>41435</v>
      </c>
      <c r="E86" s="64">
        <v>41444</v>
      </c>
      <c r="F86" s="6">
        <f t="shared" si="6"/>
        <v>9</v>
      </c>
      <c r="G86" s="65">
        <f t="shared" si="7"/>
        <v>135</v>
      </c>
    </row>
    <row r="87" spans="2:7" x14ac:dyDescent="0.25">
      <c r="B87" s="63">
        <v>14</v>
      </c>
      <c r="C87" s="63">
        <v>2</v>
      </c>
      <c r="D87" s="64">
        <v>41318</v>
      </c>
      <c r="E87" s="64">
        <v>41323</v>
      </c>
      <c r="F87" s="6">
        <f t="shared" si="6"/>
        <v>5</v>
      </c>
      <c r="G87" s="65">
        <f t="shared" si="7"/>
        <v>72</v>
      </c>
    </row>
    <row r="88" spans="2:7" x14ac:dyDescent="0.25">
      <c r="B88" s="63">
        <v>13</v>
      </c>
      <c r="C88" s="63">
        <v>2</v>
      </c>
      <c r="D88" s="64">
        <v>41405</v>
      </c>
      <c r="E88" s="64">
        <v>41420</v>
      </c>
      <c r="F88" s="6">
        <f t="shared" si="6"/>
        <v>15</v>
      </c>
      <c r="G88" s="65">
        <f t="shared" si="7"/>
        <v>197</v>
      </c>
    </row>
    <row r="89" spans="2:7" x14ac:dyDescent="0.25">
      <c r="B89" s="63">
        <v>12</v>
      </c>
      <c r="C89" s="63">
        <v>2</v>
      </c>
      <c r="D89" s="64">
        <v>41288</v>
      </c>
      <c r="E89" s="64">
        <v>41292</v>
      </c>
      <c r="F89" s="6">
        <f t="shared" si="6"/>
        <v>4</v>
      </c>
      <c r="G89" s="65">
        <f t="shared" si="7"/>
        <v>50</v>
      </c>
    </row>
    <row r="90" spans="2:7" x14ac:dyDescent="0.25">
      <c r="B90" s="63">
        <v>11</v>
      </c>
      <c r="C90" s="63">
        <v>2</v>
      </c>
      <c r="D90" s="64">
        <v>41410</v>
      </c>
      <c r="E90" s="64">
        <v>41425</v>
      </c>
      <c r="F90" s="6">
        <f t="shared" si="6"/>
        <v>15</v>
      </c>
      <c r="G90" s="65">
        <f t="shared" si="7"/>
        <v>167</v>
      </c>
    </row>
    <row r="91" spans="2:7" x14ac:dyDescent="0.25">
      <c r="B91" s="63">
        <v>11</v>
      </c>
      <c r="C91" s="63">
        <v>0</v>
      </c>
      <c r="D91" s="64">
        <v>41320</v>
      </c>
      <c r="E91" s="64">
        <v>41333</v>
      </c>
      <c r="F91" s="6">
        <f t="shared" si="6"/>
        <v>13</v>
      </c>
      <c r="G91" s="65">
        <f t="shared" si="7"/>
        <v>143</v>
      </c>
    </row>
    <row r="92" spans="2:7" x14ac:dyDescent="0.25">
      <c r="B92" s="63">
        <v>11</v>
      </c>
      <c r="C92" s="63">
        <v>0</v>
      </c>
      <c r="D92" s="64">
        <v>41411</v>
      </c>
      <c r="E92" s="64">
        <v>41422</v>
      </c>
      <c r="F92" s="6">
        <f t="shared" si="6"/>
        <v>11</v>
      </c>
      <c r="G92" s="65">
        <f t="shared" si="7"/>
        <v>121</v>
      </c>
    </row>
    <row r="93" spans="2:7" x14ac:dyDescent="0.25">
      <c r="B93" s="63">
        <v>11</v>
      </c>
      <c r="C93" s="63">
        <v>0</v>
      </c>
      <c r="D93" s="64">
        <v>41376</v>
      </c>
      <c r="E93" s="64">
        <v>41385</v>
      </c>
      <c r="F93" s="6">
        <f t="shared" si="6"/>
        <v>9</v>
      </c>
      <c r="G93" s="65">
        <f t="shared" si="7"/>
        <v>99</v>
      </c>
    </row>
    <row r="94" spans="2:7" x14ac:dyDescent="0.25">
      <c r="B94" s="63">
        <v>11</v>
      </c>
      <c r="C94" s="63">
        <v>0</v>
      </c>
      <c r="D94" s="64">
        <v>41316</v>
      </c>
      <c r="E94" s="64">
        <v>41319</v>
      </c>
      <c r="F94" s="6">
        <f t="shared" si="6"/>
        <v>3</v>
      </c>
      <c r="G94" s="65">
        <f t="shared" si="7"/>
        <v>33</v>
      </c>
    </row>
    <row r="95" spans="2:7" x14ac:dyDescent="0.25">
      <c r="B95" s="63">
        <v>15</v>
      </c>
      <c r="C95" s="63">
        <v>0</v>
      </c>
      <c r="D95" s="64">
        <v>41363</v>
      </c>
      <c r="E95" s="64">
        <v>41375</v>
      </c>
      <c r="F95" s="6">
        <f t="shared" si="6"/>
        <v>12</v>
      </c>
      <c r="G95" s="65">
        <f t="shared" si="7"/>
        <v>180</v>
      </c>
    </row>
    <row r="96" spans="2:7" x14ac:dyDescent="0.25">
      <c r="B96" s="63">
        <v>10</v>
      </c>
      <c r="C96" s="63">
        <v>2</v>
      </c>
      <c r="D96" s="64">
        <v>41329</v>
      </c>
      <c r="E96" s="64">
        <v>41345</v>
      </c>
      <c r="F96" s="6">
        <f t="shared" si="6"/>
        <v>16</v>
      </c>
      <c r="G96" s="65">
        <f t="shared" si="7"/>
        <v>162</v>
      </c>
    </row>
    <row r="97" spans="2:7" x14ac:dyDescent="0.25">
      <c r="B97" s="63">
        <v>10</v>
      </c>
      <c r="C97" s="63">
        <v>2</v>
      </c>
      <c r="D97" s="64">
        <v>41307</v>
      </c>
      <c r="E97" s="64">
        <v>41322</v>
      </c>
      <c r="F97" s="6">
        <f t="shared" si="6"/>
        <v>15</v>
      </c>
      <c r="G97" s="65">
        <f t="shared" si="7"/>
        <v>152</v>
      </c>
    </row>
    <row r="98" spans="2:7" x14ac:dyDescent="0.25">
      <c r="B98" s="63">
        <v>10</v>
      </c>
      <c r="C98" s="63">
        <v>2</v>
      </c>
      <c r="D98" s="64">
        <v>41351</v>
      </c>
      <c r="E98" s="64">
        <v>41369</v>
      </c>
      <c r="F98" s="6">
        <f t="shared" si="6"/>
        <v>18</v>
      </c>
      <c r="G98" s="65">
        <f t="shared" si="7"/>
        <v>182</v>
      </c>
    </row>
    <row r="99" spans="2:7" x14ac:dyDescent="0.25">
      <c r="B99" s="63">
        <v>15</v>
      </c>
      <c r="C99" s="63">
        <v>2</v>
      </c>
      <c r="D99" s="64">
        <v>41379</v>
      </c>
      <c r="E99" s="64">
        <v>41396</v>
      </c>
      <c r="F99" s="6">
        <f t="shared" si="6"/>
        <v>17</v>
      </c>
      <c r="G99" s="65">
        <f t="shared" si="7"/>
        <v>257</v>
      </c>
    </row>
    <row r="100" spans="2:7" x14ac:dyDescent="0.25">
      <c r="B100" s="63">
        <v>13</v>
      </c>
      <c r="C100" s="63">
        <v>0</v>
      </c>
      <c r="D100" s="64">
        <v>41316</v>
      </c>
      <c r="E100" s="64">
        <v>41323</v>
      </c>
      <c r="F100" s="6">
        <f t="shared" si="6"/>
        <v>7</v>
      </c>
      <c r="G100" s="65">
        <f t="shared" si="7"/>
        <v>91</v>
      </c>
    </row>
    <row r="101" spans="2:7" x14ac:dyDescent="0.25">
      <c r="B101" s="63">
        <v>15</v>
      </c>
      <c r="C101" s="63">
        <v>0</v>
      </c>
      <c r="D101" s="64">
        <v>41435</v>
      </c>
      <c r="E101" s="64">
        <v>41453</v>
      </c>
      <c r="F101" s="6">
        <f t="shared" si="6"/>
        <v>18</v>
      </c>
      <c r="G101" s="65">
        <f t="shared" si="7"/>
        <v>270</v>
      </c>
    </row>
    <row r="102" spans="2:7" x14ac:dyDescent="0.25">
      <c r="B102" s="63">
        <v>11</v>
      </c>
      <c r="C102" s="63">
        <v>0</v>
      </c>
      <c r="D102" s="64">
        <v>41277</v>
      </c>
      <c r="E102" s="64">
        <v>41295</v>
      </c>
      <c r="F102" s="6">
        <f t="shared" si="6"/>
        <v>18</v>
      </c>
      <c r="G102" s="65">
        <f t="shared" si="7"/>
        <v>198</v>
      </c>
    </row>
    <row r="103" spans="2:7" x14ac:dyDescent="0.25">
      <c r="B103" s="63">
        <v>14</v>
      </c>
      <c r="C103" s="63">
        <v>2</v>
      </c>
      <c r="D103" s="64">
        <v>41448</v>
      </c>
      <c r="E103" s="64">
        <v>41459</v>
      </c>
      <c r="F103" s="6">
        <f t="shared" si="6"/>
        <v>11</v>
      </c>
      <c r="G103" s="65">
        <f t="shared" si="7"/>
        <v>156</v>
      </c>
    </row>
    <row r="104" spans="2:7" x14ac:dyDescent="0.25">
      <c r="B104" s="63">
        <v>13</v>
      </c>
      <c r="C104" s="63">
        <v>2</v>
      </c>
      <c r="D104" s="64">
        <v>41428</v>
      </c>
      <c r="E104" s="64">
        <v>41439</v>
      </c>
      <c r="F104" s="6">
        <f t="shared" si="6"/>
        <v>11</v>
      </c>
      <c r="G104" s="65">
        <f t="shared" si="7"/>
        <v>145</v>
      </c>
    </row>
    <row r="105" spans="2:7" x14ac:dyDescent="0.25">
      <c r="B105" s="63">
        <v>10</v>
      </c>
      <c r="C105" s="63">
        <v>2</v>
      </c>
      <c r="D105" s="64">
        <v>41448</v>
      </c>
      <c r="E105" s="64">
        <v>41451</v>
      </c>
      <c r="F105" s="6">
        <f t="shared" si="6"/>
        <v>3</v>
      </c>
      <c r="G105" s="65">
        <f t="shared" si="7"/>
        <v>32</v>
      </c>
    </row>
    <row r="106" spans="2:7" x14ac:dyDescent="0.25">
      <c r="B106" s="63">
        <v>13</v>
      </c>
      <c r="C106" s="63">
        <v>2</v>
      </c>
      <c r="D106" s="64">
        <v>41422</v>
      </c>
      <c r="E106" s="64">
        <v>41427</v>
      </c>
      <c r="F106" s="6">
        <f t="shared" si="6"/>
        <v>5</v>
      </c>
      <c r="G106" s="65">
        <f t="shared" si="7"/>
        <v>67</v>
      </c>
    </row>
    <row r="107" spans="2:7" x14ac:dyDescent="0.25">
      <c r="B107" s="63">
        <v>10</v>
      </c>
      <c r="C107" s="63">
        <v>2</v>
      </c>
      <c r="D107" s="64">
        <v>41353</v>
      </c>
      <c r="E107" s="64">
        <v>41365</v>
      </c>
      <c r="F107" s="6">
        <f t="shared" si="6"/>
        <v>12</v>
      </c>
      <c r="G107" s="65">
        <f t="shared" si="7"/>
        <v>122</v>
      </c>
    </row>
    <row r="108" spans="2:7" x14ac:dyDescent="0.25">
      <c r="B108" s="63">
        <v>11</v>
      </c>
      <c r="C108" s="63">
        <v>2</v>
      </c>
      <c r="D108" s="64">
        <v>41396</v>
      </c>
      <c r="E108" s="64">
        <v>41402</v>
      </c>
      <c r="F108" s="6">
        <f t="shared" si="6"/>
        <v>6</v>
      </c>
      <c r="G108" s="65">
        <f t="shared" si="7"/>
        <v>68</v>
      </c>
    </row>
    <row r="109" spans="2:7" x14ac:dyDescent="0.25">
      <c r="B109" s="63">
        <v>11</v>
      </c>
      <c r="C109" s="63">
        <v>0</v>
      </c>
      <c r="D109" s="64">
        <v>41343</v>
      </c>
      <c r="E109" s="64">
        <v>41361</v>
      </c>
      <c r="F109" s="6">
        <f t="shared" si="6"/>
        <v>18</v>
      </c>
      <c r="G109" s="65">
        <f t="shared" si="7"/>
        <v>198</v>
      </c>
    </row>
    <row r="110" spans="2:7" x14ac:dyDescent="0.25">
      <c r="B110" s="63">
        <v>14</v>
      </c>
      <c r="C110" s="63">
        <v>0</v>
      </c>
      <c r="D110" s="64">
        <v>41322</v>
      </c>
      <c r="E110" s="64">
        <v>41337</v>
      </c>
      <c r="F110" s="6">
        <f t="shared" si="6"/>
        <v>15</v>
      </c>
      <c r="G110" s="65">
        <f t="shared" si="7"/>
        <v>210</v>
      </c>
    </row>
    <row r="111" spans="2:7" x14ac:dyDescent="0.25">
      <c r="B111" s="63">
        <v>10</v>
      </c>
      <c r="C111" s="63">
        <v>0</v>
      </c>
      <c r="D111" s="64">
        <v>41445</v>
      </c>
      <c r="E111" s="64">
        <v>41456</v>
      </c>
      <c r="F111" s="6">
        <f t="shared" si="6"/>
        <v>11</v>
      </c>
      <c r="G111" s="65">
        <f t="shared" si="7"/>
        <v>110</v>
      </c>
    </row>
    <row r="112" spans="2:7" x14ac:dyDescent="0.25">
      <c r="B112" s="63">
        <v>14</v>
      </c>
      <c r="C112" s="63">
        <v>0</v>
      </c>
      <c r="D112" s="64">
        <v>41368</v>
      </c>
      <c r="E112" s="64">
        <v>41376</v>
      </c>
      <c r="F112" s="6">
        <f t="shared" si="6"/>
        <v>8</v>
      </c>
      <c r="G112" s="65">
        <f t="shared" si="7"/>
        <v>112</v>
      </c>
    </row>
    <row r="113" spans="2:7" x14ac:dyDescent="0.25">
      <c r="B113" s="63">
        <v>10</v>
      </c>
      <c r="C113" s="63">
        <v>0</v>
      </c>
      <c r="D113" s="64">
        <v>41359</v>
      </c>
      <c r="E113" s="64">
        <v>41370</v>
      </c>
      <c r="F113" s="6">
        <f t="shared" si="6"/>
        <v>11</v>
      </c>
      <c r="G113" s="65">
        <f t="shared" si="7"/>
        <v>110</v>
      </c>
    </row>
    <row r="114" spans="2:7" x14ac:dyDescent="0.25">
      <c r="B114" s="63">
        <v>10</v>
      </c>
      <c r="C114" s="63">
        <v>0</v>
      </c>
      <c r="D114" s="64">
        <v>41318</v>
      </c>
      <c r="E114" s="64">
        <v>41326</v>
      </c>
      <c r="F114" s="6">
        <f t="shared" si="6"/>
        <v>8</v>
      </c>
      <c r="G114" s="65">
        <f t="shared" si="7"/>
        <v>80</v>
      </c>
    </row>
    <row r="115" spans="2:7" x14ac:dyDescent="0.25">
      <c r="B115" s="63">
        <v>14</v>
      </c>
      <c r="C115" s="63">
        <v>0</v>
      </c>
      <c r="D115" s="64">
        <v>41378</v>
      </c>
      <c r="E115" s="64">
        <v>41390</v>
      </c>
      <c r="F115" s="6">
        <f t="shared" si="6"/>
        <v>12</v>
      </c>
      <c r="G115" s="65">
        <f t="shared" si="7"/>
        <v>168</v>
      </c>
    </row>
    <row r="116" spans="2:7" x14ac:dyDescent="0.25">
      <c r="B116" s="63">
        <v>15</v>
      </c>
      <c r="C116" s="63">
        <v>0</v>
      </c>
      <c r="D116" s="64">
        <v>41336</v>
      </c>
      <c r="E116" s="64">
        <v>41350</v>
      </c>
      <c r="F116" s="6">
        <f t="shared" si="6"/>
        <v>14</v>
      </c>
      <c r="G116" s="65">
        <f t="shared" si="7"/>
        <v>210</v>
      </c>
    </row>
    <row r="117" spans="2:7" x14ac:dyDescent="0.25">
      <c r="B117" s="63">
        <v>15</v>
      </c>
      <c r="C117" s="63">
        <v>0</v>
      </c>
      <c r="D117" s="64">
        <v>41450</v>
      </c>
      <c r="E117" s="64">
        <v>41455</v>
      </c>
      <c r="F117" s="6">
        <f t="shared" si="6"/>
        <v>5</v>
      </c>
      <c r="G117" s="65">
        <f t="shared" si="7"/>
        <v>75</v>
      </c>
    </row>
    <row r="118" spans="2:7" x14ac:dyDescent="0.25">
      <c r="B118" s="63">
        <v>12</v>
      </c>
      <c r="C118" s="63">
        <v>0</v>
      </c>
      <c r="D118" s="64">
        <v>41386</v>
      </c>
      <c r="E118" s="64">
        <v>41399</v>
      </c>
      <c r="F118" s="6">
        <f t="shared" si="6"/>
        <v>13</v>
      </c>
      <c r="G118" s="65">
        <f t="shared" si="7"/>
        <v>156</v>
      </c>
    </row>
    <row r="119" spans="2:7" x14ac:dyDescent="0.25">
      <c r="B119" s="63">
        <v>10</v>
      </c>
      <c r="C119" s="63">
        <v>0</v>
      </c>
      <c r="D119" s="64">
        <v>41414</v>
      </c>
      <c r="E119" s="64">
        <v>41428</v>
      </c>
      <c r="F119" s="6">
        <f t="shared" si="6"/>
        <v>14</v>
      </c>
      <c r="G119" s="65">
        <f t="shared" si="7"/>
        <v>140</v>
      </c>
    </row>
    <row r="120" spans="2:7" x14ac:dyDescent="0.25">
      <c r="B120" s="63">
        <v>13</v>
      </c>
      <c r="C120" s="63">
        <v>0</v>
      </c>
      <c r="D120" s="64">
        <v>41344</v>
      </c>
      <c r="E120" s="64">
        <v>41359</v>
      </c>
      <c r="F120" s="6">
        <f t="shared" si="6"/>
        <v>15</v>
      </c>
      <c r="G120" s="65">
        <f t="shared" si="7"/>
        <v>195</v>
      </c>
    </row>
    <row r="121" spans="2:7" x14ac:dyDescent="0.25">
      <c r="B121" s="63">
        <v>15</v>
      </c>
      <c r="C121" s="63">
        <v>0</v>
      </c>
      <c r="D121" s="64">
        <v>41365</v>
      </c>
      <c r="E121" s="64">
        <v>41373</v>
      </c>
      <c r="F121" s="6">
        <f t="shared" si="6"/>
        <v>8</v>
      </c>
      <c r="G121" s="65">
        <f t="shared" si="7"/>
        <v>120</v>
      </c>
    </row>
    <row r="122" spans="2:7" x14ac:dyDescent="0.25">
      <c r="B122" s="63">
        <v>13</v>
      </c>
      <c r="C122" s="63">
        <v>2</v>
      </c>
      <c r="D122" s="64">
        <v>41360</v>
      </c>
      <c r="E122" s="64">
        <v>41365</v>
      </c>
      <c r="F122" s="6">
        <f t="shared" si="6"/>
        <v>5</v>
      </c>
      <c r="G122" s="65">
        <f t="shared" si="7"/>
        <v>67</v>
      </c>
    </row>
    <row r="123" spans="2:7" x14ac:dyDescent="0.25">
      <c r="B123" s="63">
        <v>14</v>
      </c>
      <c r="C123" s="63">
        <v>2</v>
      </c>
      <c r="D123" s="64">
        <v>41428</v>
      </c>
      <c r="E123" s="64">
        <v>41440</v>
      </c>
      <c r="F123" s="6">
        <f t="shared" si="6"/>
        <v>12</v>
      </c>
      <c r="G123" s="65">
        <f t="shared" si="7"/>
        <v>170</v>
      </c>
    </row>
    <row r="124" spans="2:7" x14ac:dyDescent="0.25">
      <c r="B124" s="63">
        <v>11</v>
      </c>
      <c r="C124" s="63">
        <v>2</v>
      </c>
      <c r="D124" s="64">
        <v>41434</v>
      </c>
      <c r="E124" s="64">
        <v>41440</v>
      </c>
      <c r="F124" s="6">
        <f t="shared" si="6"/>
        <v>6</v>
      </c>
      <c r="G124" s="65">
        <f t="shared" si="7"/>
        <v>68</v>
      </c>
    </row>
    <row r="125" spans="2:7" x14ac:dyDescent="0.25">
      <c r="B125" s="63">
        <v>13</v>
      </c>
      <c r="C125" s="63">
        <v>2</v>
      </c>
      <c r="D125" s="64">
        <v>41302</v>
      </c>
      <c r="E125" s="64">
        <v>41313</v>
      </c>
      <c r="F125" s="6">
        <f t="shared" si="6"/>
        <v>11</v>
      </c>
      <c r="G125" s="65">
        <f t="shared" si="7"/>
        <v>145</v>
      </c>
    </row>
    <row r="126" spans="2:7" x14ac:dyDescent="0.25">
      <c r="B126" s="63">
        <v>14</v>
      </c>
      <c r="C126" s="63">
        <v>0</v>
      </c>
      <c r="D126" s="64">
        <v>41454</v>
      </c>
      <c r="E126" s="64">
        <v>41468</v>
      </c>
      <c r="F126" s="6">
        <f t="shared" si="6"/>
        <v>14</v>
      </c>
      <c r="G126" s="65">
        <f t="shared" si="7"/>
        <v>196</v>
      </c>
    </row>
    <row r="127" spans="2:7" x14ac:dyDescent="0.25">
      <c r="B127" s="63">
        <v>10</v>
      </c>
      <c r="C127" s="63">
        <v>0</v>
      </c>
      <c r="D127" s="64">
        <v>41449</v>
      </c>
      <c r="E127" s="64">
        <v>41460</v>
      </c>
      <c r="F127" s="6">
        <f t="shared" si="6"/>
        <v>11</v>
      </c>
      <c r="G127" s="65">
        <f t="shared" si="7"/>
        <v>110</v>
      </c>
    </row>
    <row r="128" spans="2:7" x14ac:dyDescent="0.25">
      <c r="B128" s="63">
        <v>12</v>
      </c>
      <c r="C128" s="63">
        <v>0</v>
      </c>
      <c r="D128" s="64">
        <v>41323</v>
      </c>
      <c r="E128" s="64">
        <v>41326</v>
      </c>
      <c r="F128" s="6">
        <f t="shared" si="6"/>
        <v>3</v>
      </c>
      <c r="G128" s="65">
        <f t="shared" si="7"/>
        <v>36</v>
      </c>
    </row>
    <row r="129" spans="2:7" x14ac:dyDescent="0.25">
      <c r="B129" s="63">
        <v>12</v>
      </c>
      <c r="C129" s="63">
        <v>0</v>
      </c>
      <c r="D129" s="64">
        <v>41343</v>
      </c>
      <c r="E129" s="64">
        <v>41351</v>
      </c>
      <c r="F129" s="6">
        <f t="shared" si="6"/>
        <v>8</v>
      </c>
      <c r="G129" s="65">
        <f t="shared" si="7"/>
        <v>96</v>
      </c>
    </row>
    <row r="130" spans="2:7" x14ac:dyDescent="0.25">
      <c r="B130" s="63">
        <v>12</v>
      </c>
      <c r="C130" s="63">
        <v>0</v>
      </c>
      <c r="D130" s="64">
        <v>41456</v>
      </c>
      <c r="E130" s="64">
        <v>41470</v>
      </c>
      <c r="F130" s="6">
        <f t="shared" si="6"/>
        <v>14</v>
      </c>
      <c r="G130" s="65">
        <f t="shared" si="7"/>
        <v>168</v>
      </c>
    </row>
    <row r="131" spans="2:7" x14ac:dyDescent="0.25">
      <c r="B131" s="63">
        <v>14</v>
      </c>
      <c r="C131" s="63">
        <v>2</v>
      </c>
      <c r="D131" s="64">
        <v>41411</v>
      </c>
      <c r="E131" s="64">
        <v>41416</v>
      </c>
      <c r="F131" s="6">
        <f t="shared" si="6"/>
        <v>5</v>
      </c>
      <c r="G131" s="65">
        <f t="shared" si="7"/>
        <v>72</v>
      </c>
    </row>
    <row r="132" spans="2:7" x14ac:dyDescent="0.25">
      <c r="B132" s="63">
        <v>11</v>
      </c>
      <c r="C132" s="63">
        <v>2</v>
      </c>
      <c r="D132" s="64">
        <v>41365</v>
      </c>
      <c r="E132" s="64">
        <v>41383</v>
      </c>
      <c r="F132" s="6">
        <f t="shared" ref="F132:F139" si="8">E132-D132</f>
        <v>18</v>
      </c>
      <c r="G132" s="65">
        <f t="shared" ref="G132:G139" si="9">B132*F132+C132</f>
        <v>200</v>
      </c>
    </row>
    <row r="133" spans="2:7" x14ac:dyDescent="0.25">
      <c r="B133" s="63">
        <v>10</v>
      </c>
      <c r="C133" s="63">
        <v>2</v>
      </c>
      <c r="D133" s="64">
        <v>41291</v>
      </c>
      <c r="E133" s="64">
        <v>41304</v>
      </c>
      <c r="F133" s="6">
        <f t="shared" si="8"/>
        <v>13</v>
      </c>
      <c r="G133" s="65">
        <f t="shared" si="9"/>
        <v>132</v>
      </c>
    </row>
    <row r="134" spans="2:7" x14ac:dyDescent="0.25">
      <c r="B134" s="63">
        <v>11</v>
      </c>
      <c r="C134" s="63">
        <v>2</v>
      </c>
      <c r="D134" s="64">
        <v>41305</v>
      </c>
      <c r="E134" s="64">
        <v>41322</v>
      </c>
      <c r="F134" s="6">
        <f t="shared" si="8"/>
        <v>17</v>
      </c>
      <c r="G134" s="65">
        <f t="shared" si="9"/>
        <v>189</v>
      </c>
    </row>
    <row r="135" spans="2:7" x14ac:dyDescent="0.25">
      <c r="B135" s="63">
        <v>10</v>
      </c>
      <c r="C135" s="63">
        <v>0</v>
      </c>
      <c r="D135" s="64">
        <v>41431</v>
      </c>
      <c r="E135" s="64">
        <v>41449</v>
      </c>
      <c r="F135" s="6">
        <f t="shared" si="8"/>
        <v>18</v>
      </c>
      <c r="G135" s="65">
        <f t="shared" si="9"/>
        <v>180</v>
      </c>
    </row>
    <row r="136" spans="2:7" x14ac:dyDescent="0.25">
      <c r="B136" s="63">
        <v>11</v>
      </c>
      <c r="C136" s="63">
        <v>0</v>
      </c>
      <c r="D136" s="64">
        <v>41415</v>
      </c>
      <c r="E136" s="64">
        <v>41420</v>
      </c>
      <c r="F136" s="6">
        <f t="shared" si="8"/>
        <v>5</v>
      </c>
      <c r="G136" s="65">
        <f t="shared" si="9"/>
        <v>55</v>
      </c>
    </row>
    <row r="137" spans="2:7" x14ac:dyDescent="0.25">
      <c r="B137" s="63">
        <v>11</v>
      </c>
      <c r="C137" s="63">
        <v>0</v>
      </c>
      <c r="D137" s="64">
        <v>41425</v>
      </c>
      <c r="E137" s="64">
        <v>41440</v>
      </c>
      <c r="F137" s="6">
        <f t="shared" si="8"/>
        <v>15</v>
      </c>
      <c r="G137" s="65">
        <f t="shared" si="9"/>
        <v>165</v>
      </c>
    </row>
    <row r="138" spans="2:7" x14ac:dyDescent="0.25">
      <c r="B138" s="63">
        <v>11</v>
      </c>
      <c r="C138" s="63">
        <v>2</v>
      </c>
      <c r="D138" s="64">
        <v>41435</v>
      </c>
      <c r="E138" s="64">
        <v>41444</v>
      </c>
      <c r="F138" s="6">
        <f t="shared" si="8"/>
        <v>9</v>
      </c>
      <c r="G138" s="65">
        <f t="shared" si="9"/>
        <v>101</v>
      </c>
    </row>
    <row r="139" spans="2:7" x14ac:dyDescent="0.25">
      <c r="B139" s="63">
        <v>15</v>
      </c>
      <c r="C139" s="63">
        <v>2</v>
      </c>
      <c r="D139" s="64">
        <v>41346</v>
      </c>
      <c r="E139" s="64">
        <v>41353</v>
      </c>
      <c r="F139" s="6">
        <f t="shared" si="8"/>
        <v>7</v>
      </c>
      <c r="G139" s="65">
        <f t="shared" si="9"/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5"/>
  <sheetViews>
    <sheetView workbookViewId="0">
      <selection activeCell="G33" sqref="G33"/>
    </sheetView>
  </sheetViews>
  <sheetFormatPr defaultRowHeight="15" x14ac:dyDescent="0.25"/>
  <cols>
    <col min="1" max="1" width="11.42578125" customWidth="1"/>
  </cols>
  <sheetData>
    <row r="1" spans="1:13" x14ac:dyDescent="0.25">
      <c r="A1" s="70" t="s">
        <v>142</v>
      </c>
      <c r="B1" s="70"/>
      <c r="C1" s="70"/>
      <c r="D1" s="70"/>
    </row>
    <row r="3" spans="1:13" x14ac:dyDescent="0.25">
      <c r="A3" s="67"/>
      <c r="B3" s="68" t="s">
        <v>129</v>
      </c>
      <c r="C3" s="68" t="s">
        <v>130</v>
      </c>
      <c r="D3" s="68" t="s">
        <v>131</v>
      </c>
      <c r="E3" s="68" t="s">
        <v>132</v>
      </c>
      <c r="F3" s="68" t="s">
        <v>133</v>
      </c>
      <c r="G3" s="68" t="s">
        <v>134</v>
      </c>
      <c r="H3" s="68" t="s">
        <v>135</v>
      </c>
      <c r="I3" s="68" t="s">
        <v>136</v>
      </c>
      <c r="J3" s="68" t="s">
        <v>137</v>
      </c>
      <c r="K3" s="68" t="s">
        <v>138</v>
      </c>
      <c r="L3" s="68" t="s">
        <v>139</v>
      </c>
      <c r="M3" s="68" t="s">
        <v>140</v>
      </c>
    </row>
    <row r="4" spans="1:13" x14ac:dyDescent="0.25">
      <c r="A4" s="6" t="s">
        <v>90</v>
      </c>
      <c r="B4" s="69">
        <v>-4</v>
      </c>
      <c r="C4" s="69">
        <v>-2</v>
      </c>
      <c r="D4" s="69">
        <v>-3</v>
      </c>
      <c r="E4" s="69">
        <v>7</v>
      </c>
      <c r="F4" s="69">
        <v>19</v>
      </c>
      <c r="G4" s="69">
        <v>24</v>
      </c>
      <c r="H4" s="69">
        <v>32</v>
      </c>
      <c r="I4" s="69">
        <v>33</v>
      </c>
      <c r="J4" s="69">
        <v>28</v>
      </c>
      <c r="K4" s="69">
        <v>17</v>
      </c>
      <c r="L4" s="69">
        <v>7</v>
      </c>
      <c r="M4" s="69">
        <v>-4</v>
      </c>
    </row>
    <row r="5" spans="1:13" x14ac:dyDescent="0.25">
      <c r="A5" s="6" t="s">
        <v>141</v>
      </c>
      <c r="B5" s="69">
        <v>-3</v>
      </c>
      <c r="C5" s="69">
        <v>-1</v>
      </c>
      <c r="D5" s="69">
        <v>-2</v>
      </c>
      <c r="E5" s="69">
        <v>8</v>
      </c>
      <c r="F5" s="69">
        <v>20</v>
      </c>
      <c r="G5" s="69">
        <v>25</v>
      </c>
      <c r="H5" s="69">
        <v>33</v>
      </c>
      <c r="I5" s="69">
        <v>34</v>
      </c>
      <c r="J5" s="69">
        <v>29</v>
      </c>
      <c r="K5" s="69">
        <v>18</v>
      </c>
      <c r="L5" s="69">
        <v>8</v>
      </c>
      <c r="M5" s="69">
        <v>-3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ceny</vt:lpstr>
      <vt:lpstr>brigádnici</vt:lpstr>
      <vt:lpstr>knihy</vt:lpstr>
      <vt:lpstr>vypocty</vt:lpstr>
      <vt:lpstr>graf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mhallova</dc:creator>
  <cp:lastModifiedBy>KI</cp:lastModifiedBy>
  <dcterms:created xsi:type="dcterms:W3CDTF">2013-04-01T13:23:48Z</dcterms:created>
  <dcterms:modified xsi:type="dcterms:W3CDTF">2016-11-07T09:58:37Z</dcterms:modified>
</cp:coreProperties>
</file>