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uľka 1" sheetId="1" r:id="rId1"/>
    <sheet name="Prezident" sheetId="2" r:id="rId2"/>
    <sheet name="USB kľúče" sheetId="3" r:id="rId3"/>
  </sheets>
  <calcPr calcId="152511"/>
</workbook>
</file>

<file path=xl/calcChain.xml><?xml version="1.0" encoding="utf-8"?>
<calcChain xmlns="http://schemas.openxmlformats.org/spreadsheetml/2006/main">
  <c r="F24" i="3" l="1"/>
  <c r="E24" i="3"/>
  <c r="D24" i="3"/>
  <c r="C24" i="3"/>
  <c r="D23" i="3"/>
  <c r="E23" i="3"/>
  <c r="F23" i="3"/>
  <c r="G23" i="3"/>
  <c r="H23" i="3"/>
  <c r="C23" i="3"/>
  <c r="H12" i="3"/>
  <c r="H13" i="3"/>
  <c r="H14" i="3"/>
  <c r="H11" i="3"/>
  <c r="G12" i="3"/>
  <c r="G13" i="3"/>
  <c r="G14" i="3"/>
  <c r="G11" i="3"/>
  <c r="F12" i="3"/>
  <c r="F13" i="3"/>
  <c r="F14" i="3"/>
  <c r="F11" i="3"/>
  <c r="E12" i="3"/>
  <c r="E13" i="3"/>
  <c r="E14" i="3"/>
  <c r="E11" i="3"/>
  <c r="E16" i="2"/>
  <c r="E9" i="2"/>
  <c r="E10" i="2"/>
  <c r="E11" i="2"/>
  <c r="E12" i="2"/>
  <c r="E13" i="2"/>
  <c r="E14" i="2"/>
  <c r="E8" i="2"/>
  <c r="D27" i="1"/>
  <c r="D16" i="1"/>
  <c r="E16" i="1"/>
  <c r="F16" i="1"/>
  <c r="C16" i="1"/>
  <c r="D15" i="1"/>
  <c r="E15" i="1"/>
  <c r="F15" i="1"/>
  <c r="C15" i="1"/>
  <c r="D14" i="1"/>
  <c r="E14" i="1"/>
  <c r="F14" i="1"/>
  <c r="C14" i="1"/>
  <c r="D13" i="1"/>
  <c r="E13" i="1"/>
  <c r="F13" i="1"/>
  <c r="C13" i="1"/>
  <c r="J8" i="1"/>
  <c r="J9" i="1"/>
  <c r="J10" i="1"/>
  <c r="J11" i="1"/>
  <c r="J12" i="1"/>
  <c r="J7" i="1"/>
  <c r="I8" i="1"/>
  <c r="I9" i="1"/>
  <c r="I10" i="1"/>
  <c r="I11" i="1"/>
  <c r="I12" i="1"/>
  <c r="I7" i="1"/>
  <c r="H8" i="1"/>
  <c r="H9" i="1"/>
  <c r="H10" i="1"/>
  <c r="H11" i="1"/>
  <c r="H12" i="1"/>
  <c r="H7" i="1"/>
  <c r="G8" i="1"/>
  <c r="G9" i="1"/>
  <c r="G10" i="1"/>
  <c r="G11" i="1"/>
  <c r="G12" i="1"/>
  <c r="G7" i="1"/>
  <c r="D28" i="1"/>
</calcChain>
</file>

<file path=xl/comments1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38"/>
          </rPr>
          <t>Upravte tento nadpis:
písmo veľkosti 16 b., kurzíva
nadpis je vycentrovaný na šírku tabuľky
(stlpce B-K).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38"/>
          </rPr>
          <t>Zariadte, aby sa v údaji o jednotkovej cene za číslom objavil text "€/kus"
(bez úvodzoviek)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  <charset val="238"/>
          </rPr>
          <t>Zariadte, aby sa v údaji o jednotkovej cene za číslom objavil text "€/kus"
(bez úvodzoviek)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38"/>
          </rPr>
          <t>Vycentrujte všetky políčka prvého riadku tabuľky
vo vodorovnom aj zvislom smere
a nakreslite čiernu neprerušovanú čiaru
pod týmto riadkom.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  <charset val="238"/>
          </rPr>
          <t>Počet predaných kusov * jednotková cena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  <charset val="238"/>
          </rPr>
          <t>Počet predaných kusov * jednotková cena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  <charset val="238"/>
          </rPr>
          <t>Tržba za oba druhy spolu</t>
        </r>
      </text>
    </comment>
    <comment ref="H10" authorId="0" shapeId="0">
      <text>
        <r>
          <rPr>
            <b/>
            <sz val="8"/>
            <color indexed="81"/>
            <rFont val="Tahoma"/>
            <family val="2"/>
            <charset val="238"/>
          </rPr>
          <t>8% z celkovej tržby za príslušný mesiac,
ak je táto tržba &gt;= 100 €,
inak 5% z celkovej tržby.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38"/>
          </rPr>
          <t>Jednotlivé stlpce tabuľky oddeľte čiernou
neprerušovanou čiarou, 
medzi riadky tabuľky vložte čiernu prerušovanú čiaru.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  <charset val="238"/>
          </rPr>
          <t>Podiel tohto druhu na celkovom predaji oboch druhov v kusoch.
Vypočítaný údaj zobrazte v percentách,
na jedno desatinné miesto.</t>
        </r>
      </text>
    </comment>
    <comment ref="D24" authorId="0" shapeId="0">
      <text>
        <r>
          <rPr>
            <b/>
            <sz val="8"/>
            <color indexed="81"/>
            <rFont val="Tahoma"/>
            <family val="2"/>
            <charset val="238"/>
          </rPr>
          <t>Podiel tohto duhu na celkovom predaji oboch druhov v kusoch.
Vypočítaný údaj zobrazte v percentách,
na jedno desatinné miesto.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  <charset val="238"/>
          </rPr>
          <t>Podiel tohto duhu na celkovej ročnej tržbe za oba druhy.
Vypočítaný údaj zobrazte v percentách,
na jedno desatinné miesto.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  <charset val="238"/>
          </rPr>
          <t>Podiel tohto duhu na celkovej ročnej tržbe za oba druhy.
Vypočítaný údaj zobrazte v percentách,
na jedno desatinné miesto.</t>
        </r>
      </text>
    </comment>
  </commentList>
</comments>
</file>

<file path=xl/sharedStrings.xml><?xml version="1.0" encoding="utf-8"?>
<sst xmlns="http://schemas.openxmlformats.org/spreadsheetml/2006/main" count="77" uniqueCount="70">
  <si>
    <t>Pobočka</t>
  </si>
  <si>
    <t>1.Q</t>
  </si>
  <si>
    <t>2.Q</t>
  </si>
  <si>
    <t>3.Q</t>
  </si>
  <si>
    <t>4.Q</t>
  </si>
  <si>
    <t>Spolu</t>
  </si>
  <si>
    <t>Trnava</t>
  </si>
  <si>
    <t>Nitra</t>
  </si>
  <si>
    <t>Martin</t>
  </si>
  <si>
    <t>Zvolen</t>
  </si>
  <si>
    <t>Poprad</t>
  </si>
  <si>
    <t>Michalovce</t>
  </si>
  <si>
    <t>Priemer</t>
  </si>
  <si>
    <t>Minimum</t>
  </si>
  <si>
    <t>Maximum</t>
  </si>
  <si>
    <t>Dané sú počty predaných kusov PC v šiestich slovenských pobočkách</t>
  </si>
  <si>
    <t xml:space="preserve">Vypočítajte celkové, priemerné aj extrémne počty predaných počítačov </t>
  </si>
  <si>
    <t>pre jednotlivé pobočky a kvartály.</t>
  </si>
  <si>
    <t>distribučnej firmySoftware v jednotlivých kvartáloch minulého roka.</t>
  </si>
  <si>
    <t>Stĺpec G (Spolu) upravte tak, aby bolo za číslom uvedené, že je to v kusoch (ks).</t>
  </si>
  <si>
    <t xml:space="preserve">Dovozca spotrebného tovaru poskytuje svojim obchodným partnerom zľavu 7% </t>
  </si>
  <si>
    <t>z ceny tovaru pri každom nákupe nad 1000 USD.</t>
  </si>
  <si>
    <t>Vypočítajte výšku poskytnutej zľavy v USD, ak poznáte základnú cenu predávaného tovaru.</t>
  </si>
  <si>
    <t>Výsledok zobrazte v dolároch.</t>
  </si>
  <si>
    <t>Cena tovaru bez zľavy:</t>
  </si>
  <si>
    <t>Zľava:</t>
  </si>
  <si>
    <t>Cena tovaru so zľavou:</t>
  </si>
  <si>
    <t xml:space="preserve">V druhom kole prezidentských volieb súperili dvaja kandidáti. V tabuľke sú uvedené počty hlasov, ktoré získali </t>
  </si>
  <si>
    <t>V poslednom stĺpci tabuľky vytvorte vzorce, ktoré vypíšu meno víťaza volieb v jednotlivých okresoch.</t>
  </si>
  <si>
    <t>Okres</t>
  </si>
  <si>
    <t>Ján Sľub</t>
  </si>
  <si>
    <t>Jozef Čin</t>
  </si>
  <si>
    <t>Víťaz</t>
  </si>
  <si>
    <t>Komárno</t>
  </si>
  <si>
    <t>Levice</t>
  </si>
  <si>
    <t>Nové Zámky</t>
  </si>
  <si>
    <t>Šaľa</t>
  </si>
  <si>
    <t>Topoľčany</t>
  </si>
  <si>
    <t>Zlaté Moravce</t>
  </si>
  <si>
    <t>v jednotlivých okresoch Nitrianskeho kraja.</t>
  </si>
  <si>
    <t>V bunke E16 použite funkciu, pomocou ktorej zistíte, koľkokrát sa v stĺpci E vyskytuje kandidát Sľub.</t>
  </si>
  <si>
    <t>Upravte nasledujúcu tabuľku a doplňte v nej vzorce podľa inštrukcií v poznámkach buniek.</t>
  </si>
  <si>
    <t>Druh A:</t>
  </si>
  <si>
    <t>Druh B:</t>
  </si>
  <si>
    <t>Cena:</t>
  </si>
  <si>
    <t>Mesiac</t>
  </si>
  <si>
    <t>Počet
kusov A</t>
  </si>
  <si>
    <t>Počet
kusov B</t>
  </si>
  <si>
    <t>Tržba za
druh A</t>
  </si>
  <si>
    <t>Tržba za
druh B</t>
  </si>
  <si>
    <t>Celková
tržba</t>
  </si>
  <si>
    <t>Odmena
dealera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</si>
  <si>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</si>
  <si>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</si>
  <si>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</si>
  <si>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</si>
  <si>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</si>
  <si>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</si>
  <si>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</si>
  <si>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</si>
  <si>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</si>
  <si>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</si>
  <si>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</si>
  <si>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</si>
  <si>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Podiel</t>
  </si>
  <si>
    <t>Z tabuľky vytvorte stĺpcový graf zobrazujúci počet hlasov pred  kandidátov v jednotlivých okresoch.</t>
  </si>
  <si>
    <t>Graf upravte tak, aby mal nadpis, názvy osí a zmeňte farbu najvyššieho stĺpca na zelenú.</t>
  </si>
  <si>
    <t>Porovnanie predaja dvoch druhov USB kľúčov</t>
  </si>
  <si>
    <t>F:DRIVE medium 1000 MB</t>
  </si>
  <si>
    <t>ZIP medium 600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</si>
</sst>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$0"/>
    <numFmt numFmtId="165" formatCode="0.0%"/>
    <numFmt numFmtId="168" formatCode="#,##0.00\ &quot;€&quot;"/>
    <numFmt numFmtId="169" formatCode="0&quot; ks&quot;"/>
    <numFmt numFmtId="172" formatCode="[$$-409]#,##0"/>
    <numFmt numFmtId="173" formatCode="0&quot; €/kus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10"/>
      <name val="Tms Rmn"/>
      <charset val="238"/>
    </font>
    <font>
      <u/>
      <sz val="10"/>
      <name val="Tms Rmn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u/>
      <sz val="1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Fill="1" applyBorder="1"/>
    <xf numFmtId="164" fontId="0" fillId="0" borderId="0" xfId="0" applyNumberFormat="1" applyFill="1"/>
    <xf numFmtId="0" fontId="0" fillId="2" borderId="5" xfId="0" applyFill="1" applyBorder="1"/>
    <xf numFmtId="3" fontId="0" fillId="0" borderId="1" xfId="0" applyNumberFormat="1" applyFill="1" applyBorder="1"/>
    <xf numFmtId="0" fontId="0" fillId="2" borderId="7" xfId="0" applyFill="1" applyBorder="1"/>
    <xf numFmtId="3" fontId="0" fillId="0" borderId="8" xfId="0" applyNumberFormat="1" applyFill="1" applyBorder="1"/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2" xfId="0" applyFill="1" applyBorder="1"/>
    <xf numFmtId="3" fontId="0" fillId="0" borderId="3" xfId="0" applyNumberFormat="1" applyFill="1" applyBorder="1"/>
    <xf numFmtId="0" fontId="0" fillId="5" borderId="0" xfId="0" applyFill="1"/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13" xfId="0" applyFont="1" applyBorder="1"/>
    <xf numFmtId="169" fontId="0" fillId="4" borderId="1" xfId="0" applyNumberFormat="1" applyFill="1" applyBorder="1"/>
    <xf numFmtId="172" fontId="0" fillId="4" borderId="0" xfId="0" applyNumberFormat="1" applyFill="1"/>
    <xf numFmtId="165" fontId="11" fillId="4" borderId="4" xfId="1" applyNumberFormat="1" applyFont="1" applyFill="1" applyBorder="1"/>
    <xf numFmtId="165" fontId="11" fillId="4" borderId="6" xfId="1" applyNumberFormat="1" applyFont="1" applyFill="1" applyBorder="1"/>
    <xf numFmtId="165" fontId="11" fillId="4" borderId="9" xfId="1" applyNumberFormat="1" applyFont="1" applyFill="1" applyBorder="1"/>
    <xf numFmtId="0" fontId="12" fillId="0" borderId="0" xfId="0" applyFont="1" applyAlignment="1">
      <alignment horizontal="center"/>
    </xf>
    <xf numFmtId="173" fontId="0" fillId="0" borderId="0" xfId="0" applyNumberFormat="1"/>
    <xf numFmtId="0" fontId="10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0" borderId="19" xfId="0" applyFont="1" applyBorder="1"/>
    <xf numFmtId="0" fontId="0" fillId="2" borderId="19" xfId="0" applyFill="1" applyBorder="1"/>
    <xf numFmtId="168" fontId="0" fillId="0" borderId="19" xfId="0" applyNumberFormat="1" applyBorder="1"/>
    <xf numFmtId="0" fontId="9" fillId="0" borderId="20" xfId="0" applyFont="1" applyBorder="1"/>
    <xf numFmtId="0" fontId="0" fillId="2" borderId="20" xfId="0" applyFill="1" applyBorder="1"/>
    <xf numFmtId="168" fontId="0" fillId="0" borderId="20" xfId="0" applyNumberFormat="1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2" fontId="0" fillId="0" borderId="19" xfId="0" applyNumberFormat="1" applyBorder="1"/>
    <xf numFmtId="2" fontId="0" fillId="0" borderId="20" xfId="0" applyNumberFormat="1" applyBorder="1"/>
    <xf numFmtId="165" fontId="0" fillId="0" borderId="14" xfId="1" applyNumberFormat="1" applyFont="1" applyBorder="1"/>
    <xf numFmtId="165" fontId="0" fillId="0" borderId="15" xfId="1" applyNumberFormat="1" applyFont="1" applyBorder="1"/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Prezidentské voľby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Prezident!$C$7</c:f>
              <c:strCache>
                <c:ptCount val="1"/>
                <c:pt idx="0">
                  <c:v>Ján Sľub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Prezident!$B$8:$B$14</c:f>
              <c:strCache>
                <c:ptCount val="7"/>
                <c:pt idx="0">
                  <c:v>Komárno</c:v>
                </c:pt>
                <c:pt idx="1">
                  <c:v>Levice</c:v>
                </c:pt>
                <c:pt idx="2">
                  <c:v>Nitra</c:v>
                </c:pt>
                <c:pt idx="3">
                  <c:v>Nové Zámky</c:v>
                </c:pt>
                <c:pt idx="4">
                  <c:v>Šaľa</c:v>
                </c:pt>
                <c:pt idx="5">
                  <c:v>Topoľčany</c:v>
                </c:pt>
                <c:pt idx="6">
                  <c:v>Zlaté Moravce</c:v>
                </c:pt>
              </c:strCache>
            </c:strRef>
          </c:cat>
          <c:val>
            <c:numRef>
              <c:f>Prezident!$C$8:$C$14</c:f>
              <c:numCache>
                <c:formatCode>#,##0</c:formatCode>
                <c:ptCount val="7"/>
                <c:pt idx="0">
                  <c:v>25234</c:v>
                </c:pt>
                <c:pt idx="1">
                  <c:v>5559</c:v>
                </c:pt>
                <c:pt idx="2">
                  <c:v>20186</c:v>
                </c:pt>
                <c:pt idx="3">
                  <c:v>13563</c:v>
                </c:pt>
                <c:pt idx="4">
                  <c:v>7223</c:v>
                </c:pt>
                <c:pt idx="5">
                  <c:v>12077</c:v>
                </c:pt>
                <c:pt idx="6">
                  <c:v>7981</c:v>
                </c:pt>
              </c:numCache>
            </c:numRef>
          </c:val>
        </c:ser>
        <c:ser>
          <c:idx val="1"/>
          <c:order val="1"/>
          <c:tx>
            <c:strRef>
              <c:f>Prezident!$D$7</c:f>
              <c:strCache>
                <c:ptCount val="1"/>
                <c:pt idx="0">
                  <c:v>Jozef Čin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cat>
            <c:strRef>
              <c:f>Prezident!$B$8:$B$14</c:f>
              <c:strCache>
                <c:ptCount val="7"/>
                <c:pt idx="0">
                  <c:v>Komárno</c:v>
                </c:pt>
                <c:pt idx="1">
                  <c:v>Levice</c:v>
                </c:pt>
                <c:pt idx="2">
                  <c:v>Nitra</c:v>
                </c:pt>
                <c:pt idx="3">
                  <c:v>Nové Zámky</c:v>
                </c:pt>
                <c:pt idx="4">
                  <c:v>Šaľa</c:v>
                </c:pt>
                <c:pt idx="5">
                  <c:v>Topoľčany</c:v>
                </c:pt>
                <c:pt idx="6">
                  <c:v>Zlaté Moravce</c:v>
                </c:pt>
              </c:strCache>
            </c:strRef>
          </c:cat>
          <c:val>
            <c:numRef>
              <c:f>Prezident!$D$8:$D$14</c:f>
              <c:numCache>
                <c:formatCode>#,##0</c:formatCode>
                <c:ptCount val="7"/>
                <c:pt idx="0">
                  <c:v>38038</c:v>
                </c:pt>
                <c:pt idx="1">
                  <c:v>4019</c:v>
                </c:pt>
                <c:pt idx="2">
                  <c:v>15802</c:v>
                </c:pt>
                <c:pt idx="3">
                  <c:v>5659</c:v>
                </c:pt>
                <c:pt idx="4">
                  <c:v>5749</c:v>
                </c:pt>
                <c:pt idx="5">
                  <c:v>28801</c:v>
                </c:pt>
                <c:pt idx="6">
                  <c:v>5160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971280"/>
        <c:axId val="276969040"/>
      </c:barChart>
      <c:catAx>
        <c:axId val="276971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okresy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6969040"/>
        <c:crosses val="autoZero"/>
        <c:auto val="1"/>
        <c:lblAlgn val="ctr"/>
        <c:lblOffset val="100"/>
        <c:noMultiLvlLbl val="0"/>
      </c:catAx>
      <c:valAx>
        <c:axId val="27696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počty hlasov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697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22</xdr:row>
      <xdr:rowOff>4762</xdr:rowOff>
    </xdr:from>
    <xdr:to>
      <xdr:col>7</xdr:col>
      <xdr:colOff>333374</xdr:colOff>
      <xdr:row>40</xdr:row>
      <xdr:rowOff>95250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workbookViewId="0">
      <selection activeCell="G33" sqref="G33"/>
    </sheetView>
  </sheetViews>
  <sheetFormatPr defaultRowHeight="15" x14ac:dyDescent="0.25"/>
  <cols>
    <col min="2" max="2" width="11" bestFit="1" customWidth="1"/>
    <col min="8" max="8" width="10.42578125" bestFit="1" customWidth="1"/>
    <col min="10" max="10" width="11.7109375" customWidth="1"/>
  </cols>
  <sheetData>
    <row r="1" spans="2:10" x14ac:dyDescent="0.25">
      <c r="B1" t="s">
        <v>15</v>
      </c>
    </row>
    <row r="2" spans="2:10" x14ac:dyDescent="0.25">
      <c r="B2" t="s">
        <v>18</v>
      </c>
    </row>
    <row r="3" spans="2:10" x14ac:dyDescent="0.25">
      <c r="B3" t="s">
        <v>16</v>
      </c>
    </row>
    <row r="4" spans="2:10" x14ac:dyDescent="0.25">
      <c r="B4" t="s">
        <v>17</v>
      </c>
    </row>
    <row r="6" spans="2:10" x14ac:dyDescent="0.25">
      <c r="B6" s="5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2" t="s">
        <v>5</v>
      </c>
      <c r="H6" s="2" t="s">
        <v>12</v>
      </c>
      <c r="I6" s="2" t="s">
        <v>13</v>
      </c>
      <c r="J6" s="2" t="s">
        <v>14</v>
      </c>
    </row>
    <row r="7" spans="2:10" x14ac:dyDescent="0.25">
      <c r="B7" s="7" t="s">
        <v>6</v>
      </c>
      <c r="C7" s="3">
        <v>10</v>
      </c>
      <c r="D7" s="3">
        <v>8</v>
      </c>
      <c r="E7" s="3">
        <v>5</v>
      </c>
      <c r="F7" s="3">
        <v>21</v>
      </c>
      <c r="G7" s="26">
        <f>SUM(C7:F7)</f>
        <v>44</v>
      </c>
      <c r="H7" s="4">
        <f>AVERAGE(C7:F7)</f>
        <v>11</v>
      </c>
      <c r="I7" s="4">
        <f>MIN(C7:F7)</f>
        <v>5</v>
      </c>
      <c r="J7" s="4">
        <f>MAX(C7:F7)</f>
        <v>21</v>
      </c>
    </row>
    <row r="8" spans="2:10" x14ac:dyDescent="0.25">
      <c r="B8" s="7" t="s">
        <v>7</v>
      </c>
      <c r="C8" s="3">
        <v>15</v>
      </c>
      <c r="D8" s="3">
        <v>18</v>
      </c>
      <c r="E8" s="3">
        <v>9</v>
      </c>
      <c r="F8" s="3">
        <v>45</v>
      </c>
      <c r="G8" s="26">
        <f t="shared" ref="G8:G12" si="0">SUM(C8:F8)</f>
        <v>87</v>
      </c>
      <c r="H8" s="4">
        <f t="shared" ref="H8:H12" si="1">AVERAGE(C8:F8)</f>
        <v>21.75</v>
      </c>
      <c r="I8" s="4">
        <f t="shared" ref="I8:I12" si="2">MIN(C8:F8)</f>
        <v>9</v>
      </c>
      <c r="J8" s="4">
        <f t="shared" ref="J8:J12" si="3">MAX(C8:F8)</f>
        <v>45</v>
      </c>
    </row>
    <row r="9" spans="2:10" x14ac:dyDescent="0.25">
      <c r="B9" s="7" t="s">
        <v>8</v>
      </c>
      <c r="C9" s="3">
        <v>11</v>
      </c>
      <c r="D9" s="3">
        <v>12</v>
      </c>
      <c r="E9" s="3">
        <v>10</v>
      </c>
      <c r="F9" s="3">
        <v>15</v>
      </c>
      <c r="G9" s="26">
        <f t="shared" si="0"/>
        <v>48</v>
      </c>
      <c r="H9" s="4">
        <f t="shared" si="1"/>
        <v>12</v>
      </c>
      <c r="I9" s="4">
        <f t="shared" si="2"/>
        <v>10</v>
      </c>
      <c r="J9" s="4">
        <f t="shared" si="3"/>
        <v>15</v>
      </c>
    </row>
    <row r="10" spans="2:10" x14ac:dyDescent="0.25">
      <c r="B10" s="7" t="s">
        <v>9</v>
      </c>
      <c r="C10" s="3">
        <v>8</v>
      </c>
      <c r="D10" s="3">
        <v>12</v>
      </c>
      <c r="E10" s="3">
        <v>8</v>
      </c>
      <c r="F10" s="3">
        <v>20</v>
      </c>
      <c r="G10" s="26">
        <f t="shared" si="0"/>
        <v>48</v>
      </c>
      <c r="H10" s="4">
        <f t="shared" si="1"/>
        <v>12</v>
      </c>
      <c r="I10" s="4">
        <f t="shared" si="2"/>
        <v>8</v>
      </c>
      <c r="J10" s="4">
        <f t="shared" si="3"/>
        <v>20</v>
      </c>
    </row>
    <row r="11" spans="2:10" x14ac:dyDescent="0.25">
      <c r="B11" s="7" t="s">
        <v>10</v>
      </c>
      <c r="C11" s="3">
        <v>10</v>
      </c>
      <c r="D11" s="3">
        <v>11</v>
      </c>
      <c r="E11" s="3">
        <v>4</v>
      </c>
      <c r="F11" s="3">
        <v>15</v>
      </c>
      <c r="G11" s="26">
        <f t="shared" si="0"/>
        <v>40</v>
      </c>
      <c r="H11" s="4">
        <f t="shared" si="1"/>
        <v>10</v>
      </c>
      <c r="I11" s="4">
        <f t="shared" si="2"/>
        <v>4</v>
      </c>
      <c r="J11" s="4">
        <f t="shared" si="3"/>
        <v>15</v>
      </c>
    </row>
    <row r="12" spans="2:10" x14ac:dyDescent="0.25">
      <c r="B12" s="7" t="s">
        <v>11</v>
      </c>
      <c r="C12" s="3">
        <v>8</v>
      </c>
      <c r="D12" s="3">
        <v>14</v>
      </c>
      <c r="E12" s="3">
        <v>14</v>
      </c>
      <c r="F12" s="3">
        <v>19</v>
      </c>
      <c r="G12" s="26">
        <f t="shared" si="0"/>
        <v>55</v>
      </c>
      <c r="H12" s="4">
        <f t="shared" si="1"/>
        <v>13.75</v>
      </c>
      <c r="I12" s="4">
        <f t="shared" si="2"/>
        <v>8</v>
      </c>
      <c r="J12" s="4">
        <f t="shared" si="3"/>
        <v>19</v>
      </c>
    </row>
    <row r="13" spans="2:10" x14ac:dyDescent="0.25">
      <c r="B13" s="1" t="s">
        <v>5</v>
      </c>
      <c r="C13" s="4">
        <f>SUM(C7:C12)</f>
        <v>62</v>
      </c>
      <c r="D13" s="4">
        <f t="shared" ref="D13:F13" si="4">SUM(D7:D12)</f>
        <v>75</v>
      </c>
      <c r="E13" s="4">
        <f t="shared" si="4"/>
        <v>50</v>
      </c>
      <c r="F13" s="4">
        <f t="shared" si="4"/>
        <v>135</v>
      </c>
    </row>
    <row r="14" spans="2:10" x14ac:dyDescent="0.25">
      <c r="B14" s="1" t="s">
        <v>12</v>
      </c>
      <c r="C14" s="4">
        <f>AVERAGE(C7:C12)</f>
        <v>10.333333333333334</v>
      </c>
      <c r="D14" s="4">
        <f t="shared" ref="D14:F14" si="5">AVERAGE(D7:D12)</f>
        <v>12.5</v>
      </c>
      <c r="E14" s="4">
        <f t="shared" si="5"/>
        <v>8.3333333333333339</v>
      </c>
      <c r="F14" s="4">
        <f t="shared" si="5"/>
        <v>22.5</v>
      </c>
    </row>
    <row r="15" spans="2:10" x14ac:dyDescent="0.25">
      <c r="B15" s="1" t="s">
        <v>13</v>
      </c>
      <c r="C15" s="4">
        <f>MIN(C7:C12)</f>
        <v>8</v>
      </c>
      <c r="D15" s="4">
        <f t="shared" ref="D15:F15" si="6">MIN(D7:D12)</f>
        <v>8</v>
      </c>
      <c r="E15" s="4">
        <f t="shared" si="6"/>
        <v>4</v>
      </c>
      <c r="F15" s="4">
        <f t="shared" si="6"/>
        <v>15</v>
      </c>
    </row>
    <row r="16" spans="2:10" x14ac:dyDescent="0.25">
      <c r="B16" s="1" t="s">
        <v>14</v>
      </c>
      <c r="C16" s="4">
        <f>MAX(C7:C12)</f>
        <v>15</v>
      </c>
      <c r="D16" s="4">
        <f t="shared" ref="D16:F16" si="7">MAX(D7:D12)</f>
        <v>18</v>
      </c>
      <c r="E16" s="4">
        <f t="shared" si="7"/>
        <v>14</v>
      </c>
      <c r="F16" s="4">
        <f t="shared" si="7"/>
        <v>45</v>
      </c>
    </row>
    <row r="18" spans="2:4" x14ac:dyDescent="0.25">
      <c r="B18" s="8" t="s">
        <v>19</v>
      </c>
    </row>
    <row r="21" spans="2:4" x14ac:dyDescent="0.25">
      <c r="B21" t="s">
        <v>20</v>
      </c>
    </row>
    <row r="22" spans="2:4" x14ac:dyDescent="0.25">
      <c r="B22" t="s">
        <v>21</v>
      </c>
    </row>
    <row r="23" spans="2:4" x14ac:dyDescent="0.25">
      <c r="B23" t="s">
        <v>22</v>
      </c>
    </row>
    <row r="24" spans="2:4" x14ac:dyDescent="0.25">
      <c r="B24" t="s">
        <v>23</v>
      </c>
    </row>
    <row r="26" spans="2:4" x14ac:dyDescent="0.25">
      <c r="B26" s="1" t="s">
        <v>24</v>
      </c>
      <c r="C26" s="1"/>
      <c r="D26" s="9">
        <v>1100</v>
      </c>
    </row>
    <row r="27" spans="2:4" x14ac:dyDescent="0.25">
      <c r="B27" s="1" t="s">
        <v>25</v>
      </c>
      <c r="C27" s="1"/>
      <c r="D27" s="27">
        <f>D26*0.07</f>
        <v>77.000000000000014</v>
      </c>
    </row>
    <row r="28" spans="2:4" x14ac:dyDescent="0.25">
      <c r="B28" s="1" t="s">
        <v>26</v>
      </c>
      <c r="C28" s="1"/>
      <c r="D28" s="9">
        <f>D26-D27</f>
        <v>1023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1"/>
  <sheetViews>
    <sheetView topLeftCell="A10" workbookViewId="0">
      <selection activeCell="K28" sqref="K28"/>
    </sheetView>
  </sheetViews>
  <sheetFormatPr defaultRowHeight="15" x14ac:dyDescent="0.25"/>
  <cols>
    <col min="2" max="2" width="19.5703125" customWidth="1"/>
    <col min="3" max="3" width="12.7109375" customWidth="1"/>
    <col min="4" max="4" width="13.85546875" customWidth="1"/>
    <col min="5" max="5" width="12.5703125" customWidth="1"/>
  </cols>
  <sheetData>
    <row r="3" spans="2:5" x14ac:dyDescent="0.25">
      <c r="B3" t="s">
        <v>27</v>
      </c>
    </row>
    <row r="4" spans="2:5" x14ac:dyDescent="0.25">
      <c r="B4" t="s">
        <v>39</v>
      </c>
    </row>
    <row r="5" spans="2:5" x14ac:dyDescent="0.25">
      <c r="B5" t="s">
        <v>28</v>
      </c>
    </row>
    <row r="6" spans="2:5" ht="15.75" thickBot="1" x14ac:dyDescent="0.3"/>
    <row r="7" spans="2:5" ht="15.75" thickBot="1" x14ac:dyDescent="0.3">
      <c r="B7" s="14" t="s">
        <v>29</v>
      </c>
      <c r="C7" s="15" t="s">
        <v>30</v>
      </c>
      <c r="D7" s="15" t="s">
        <v>31</v>
      </c>
      <c r="E7" s="16" t="s">
        <v>32</v>
      </c>
    </row>
    <row r="8" spans="2:5" x14ac:dyDescent="0.25">
      <c r="B8" s="17" t="s">
        <v>33</v>
      </c>
      <c r="C8" s="18">
        <v>25234</v>
      </c>
      <c r="D8" s="18">
        <v>38038</v>
      </c>
      <c r="E8" s="28" t="str">
        <f>IF(C8&gt;D8,"Sľub","Čin")</f>
        <v>Čin</v>
      </c>
    </row>
    <row r="9" spans="2:5" x14ac:dyDescent="0.25">
      <c r="B9" s="10" t="s">
        <v>34</v>
      </c>
      <c r="C9" s="11">
        <v>5559</v>
      </c>
      <c r="D9" s="11">
        <v>4019</v>
      </c>
      <c r="E9" s="29" t="str">
        <f t="shared" ref="E9:E14" si="0">IF(C9&gt;D9,"Sľub","Čin")</f>
        <v>Sľub</v>
      </c>
    </row>
    <row r="10" spans="2:5" x14ac:dyDescent="0.25">
      <c r="B10" s="10" t="s">
        <v>7</v>
      </c>
      <c r="C10" s="11">
        <v>20186</v>
      </c>
      <c r="D10" s="11">
        <v>15802</v>
      </c>
      <c r="E10" s="29" t="str">
        <f t="shared" si="0"/>
        <v>Sľub</v>
      </c>
    </row>
    <row r="11" spans="2:5" x14ac:dyDescent="0.25">
      <c r="B11" s="10" t="s">
        <v>35</v>
      </c>
      <c r="C11" s="11">
        <v>13563</v>
      </c>
      <c r="D11" s="11">
        <v>5659</v>
      </c>
      <c r="E11" s="29" t="str">
        <f t="shared" si="0"/>
        <v>Sľub</v>
      </c>
    </row>
    <row r="12" spans="2:5" x14ac:dyDescent="0.25">
      <c r="B12" s="10" t="s">
        <v>36</v>
      </c>
      <c r="C12" s="11">
        <v>7223</v>
      </c>
      <c r="D12" s="11">
        <v>5749</v>
      </c>
      <c r="E12" s="29" t="str">
        <f t="shared" si="0"/>
        <v>Sľub</v>
      </c>
    </row>
    <row r="13" spans="2:5" x14ac:dyDescent="0.25">
      <c r="B13" s="10" t="s">
        <v>37</v>
      </c>
      <c r="C13" s="11">
        <v>12077</v>
      </c>
      <c r="D13" s="11">
        <v>28801</v>
      </c>
      <c r="E13" s="29" t="str">
        <f t="shared" si="0"/>
        <v>Čin</v>
      </c>
    </row>
    <row r="14" spans="2:5" ht="15.75" thickBot="1" x14ac:dyDescent="0.3">
      <c r="B14" s="12" t="s">
        <v>38</v>
      </c>
      <c r="C14" s="13">
        <v>7981</v>
      </c>
      <c r="D14" s="13">
        <v>5160</v>
      </c>
      <c r="E14" s="30" t="str">
        <f t="shared" si="0"/>
        <v>Sľub</v>
      </c>
    </row>
    <row r="16" spans="2:5" x14ac:dyDescent="0.25">
      <c r="E16" s="19">
        <f>COUNTIF(E8:E14,"Sľub")</f>
        <v>5</v>
      </c>
    </row>
    <row r="18" spans="2:2" x14ac:dyDescent="0.25">
      <c r="B18" t="s">
        <v>40</v>
      </c>
    </row>
    <row r="20" spans="2:2" x14ac:dyDescent="0.25">
      <c r="B20" t="s">
        <v>65</v>
      </c>
    </row>
    <row r="21" spans="2:2" x14ac:dyDescent="0.25">
      <c r="B21" t="s">
        <v>66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K24"/>
  <sheetViews>
    <sheetView workbookViewId="0">
      <selection activeCell="D28" sqref="D28"/>
    </sheetView>
  </sheetViews>
  <sheetFormatPr defaultRowHeight="15" x14ac:dyDescent="0.25"/>
  <sheetData>
    <row r="3" spans="2:11" x14ac:dyDescent="0.25">
      <c r="B3" s="22" t="s">
        <v>41</v>
      </c>
      <c r="C3" s="23"/>
      <c r="D3" s="23"/>
      <c r="E3" s="23"/>
      <c r="F3" s="23"/>
      <c r="G3" s="23"/>
      <c r="H3" s="23"/>
      <c r="I3" s="24"/>
    </row>
    <row r="4" spans="2:11" x14ac:dyDescent="0.25">
      <c r="B4" s="20"/>
    </row>
    <row r="5" spans="2:11" ht="20.25" x14ac:dyDescent="0.3">
      <c r="B5" s="31" t="s">
        <v>67</v>
      </c>
      <c r="C5" s="31"/>
      <c r="D5" s="31"/>
      <c r="E5" s="31"/>
      <c r="F5" s="31"/>
      <c r="G5" s="31"/>
      <c r="H5" s="31"/>
      <c r="I5" s="31"/>
      <c r="J5" s="31"/>
      <c r="K5" s="31"/>
    </row>
    <row r="7" spans="2:11" x14ac:dyDescent="0.25">
      <c r="B7" t="s">
        <v>42</v>
      </c>
      <c r="C7" s="21" t="s">
        <v>68</v>
      </c>
      <c r="H7" t="s">
        <v>43</v>
      </c>
      <c r="I7" s="21" t="s">
        <v>69</v>
      </c>
    </row>
    <row r="8" spans="2:11" x14ac:dyDescent="0.25">
      <c r="B8" t="s">
        <v>44</v>
      </c>
      <c r="C8" s="32">
        <v>1.5</v>
      </c>
      <c r="H8" t="s">
        <v>44</v>
      </c>
      <c r="I8" s="32">
        <v>1.3</v>
      </c>
    </row>
    <row r="9" spans="2:11" ht="15.75" thickBot="1" x14ac:dyDescent="0.3"/>
    <row r="10" spans="2:11" ht="30.75" thickBot="1" x14ac:dyDescent="0.3">
      <c r="B10" s="33" t="s">
        <v>45</v>
      </c>
      <c r="C10" s="34" t="s">
        <v>46</v>
      </c>
      <c r="D10" s="34" t="s">
        <v>47</v>
      </c>
      <c r="E10" s="34" t="s">
        <v>48</v>
      </c>
      <c r="F10" s="34" t="s">
        <v>49</v>
      </c>
      <c r="G10" s="34" t="s">
        <v>50</v>
      </c>
      <c r="H10" s="35" t="s">
        <v>51</v>
      </c>
    </row>
    <row r="11" spans="2:11" ht="16.5" thickTop="1" thickBot="1" x14ac:dyDescent="0.3">
      <c r="B11" s="36" t="s">
        <v>52</v>
      </c>
      <c r="C11" s="37">
        <v>32</v>
      </c>
      <c r="D11" s="37">
        <v>42</v>
      </c>
      <c r="E11" s="38">
        <f>C11*$C$8</f>
        <v>48</v>
      </c>
      <c r="F11" s="38">
        <f>D11*$I$8</f>
        <v>54.6</v>
      </c>
      <c r="G11" s="38">
        <f>E11+F11</f>
        <v>102.6</v>
      </c>
      <c r="H11" s="45">
        <f>IF(G11&gt;=100,G11*0.08,G11*0.05)</f>
        <v>8.2080000000000002</v>
      </c>
    </row>
    <row r="12" spans="2:11" ht="15.75" thickBot="1" x14ac:dyDescent="0.3">
      <c r="B12" s="39" t="s">
        <v>53</v>
      </c>
      <c r="C12" s="40">
        <v>28</v>
      </c>
      <c r="D12" s="40">
        <v>35</v>
      </c>
      <c r="E12" s="41">
        <f t="shared" ref="E12:E14" si="0">C12*$C$8</f>
        <v>42</v>
      </c>
      <c r="F12" s="41">
        <f t="shared" ref="F12:F14" si="1">D12*$I$8</f>
        <v>45.5</v>
      </c>
      <c r="G12" s="41">
        <f t="shared" ref="G12:G14" si="2">E12+F12</f>
        <v>87.5</v>
      </c>
      <c r="H12" s="46">
        <f t="shared" ref="H12:H14" si="3">IF(G12&gt;=100,G12*0.08,G12*0.05)</f>
        <v>4.375</v>
      </c>
    </row>
    <row r="13" spans="2:11" ht="15.75" thickBot="1" x14ac:dyDescent="0.3">
      <c r="B13" s="39" t="s">
        <v>54</v>
      </c>
      <c r="C13" s="40">
        <v>25</v>
      </c>
      <c r="D13" s="40">
        <v>49</v>
      </c>
      <c r="E13" s="41">
        <f t="shared" si="0"/>
        <v>37.5</v>
      </c>
      <c r="F13" s="41">
        <f t="shared" si="1"/>
        <v>63.7</v>
      </c>
      <c r="G13" s="41">
        <f t="shared" si="2"/>
        <v>101.2</v>
      </c>
      <c r="H13" s="46">
        <f t="shared" si="3"/>
        <v>8.0960000000000001</v>
      </c>
    </row>
    <row r="14" spans="2:11" ht="15.75" thickBot="1" x14ac:dyDescent="0.3">
      <c r="B14" s="39" t="s">
        <v>55</v>
      </c>
      <c r="C14" s="40">
        <v>41</v>
      </c>
      <c r="D14" s="40">
        <v>62</v>
      </c>
      <c r="E14" s="41">
        <f t="shared" si="0"/>
        <v>61.5</v>
      </c>
      <c r="F14" s="41">
        <f t="shared" si="1"/>
        <v>80.600000000000009</v>
      </c>
      <c r="G14" s="41">
        <f t="shared" si="2"/>
        <v>142.10000000000002</v>
      </c>
      <c r="H14" s="46">
        <f t="shared" si="3"/>
        <v>11.368000000000002</v>
      </c>
    </row>
    <row r="15" spans="2:11" ht="15.75" thickBot="1" x14ac:dyDescent="0.3">
      <c r="B15" s="39" t="s">
        <v>56</v>
      </c>
      <c r="C15" s="40"/>
      <c r="D15" s="40"/>
      <c r="E15" s="42"/>
      <c r="F15" s="42"/>
      <c r="G15" s="42"/>
      <c r="H15" s="42"/>
    </row>
    <row r="16" spans="2:11" ht="15.75" thickBot="1" x14ac:dyDescent="0.3">
      <c r="B16" s="39" t="s">
        <v>57</v>
      </c>
      <c r="C16" s="40"/>
      <c r="D16" s="40"/>
      <c r="E16" s="42"/>
      <c r="F16" s="42"/>
      <c r="G16" s="42"/>
      <c r="H16" s="42"/>
    </row>
    <row r="17" spans="2:8" ht="15.75" thickBot="1" x14ac:dyDescent="0.3">
      <c r="B17" s="39" t="s">
        <v>58</v>
      </c>
      <c r="C17" s="40"/>
      <c r="D17" s="40"/>
      <c r="E17" s="42"/>
      <c r="F17" s="42"/>
      <c r="G17" s="42"/>
      <c r="H17" s="42"/>
    </row>
    <row r="18" spans="2:8" ht="15.75" thickBot="1" x14ac:dyDescent="0.3">
      <c r="B18" s="39" t="s">
        <v>59</v>
      </c>
      <c r="C18" s="40"/>
      <c r="D18" s="40"/>
      <c r="E18" s="42"/>
      <c r="F18" s="42"/>
      <c r="G18" s="42"/>
      <c r="H18" s="42"/>
    </row>
    <row r="19" spans="2:8" ht="15.75" thickBot="1" x14ac:dyDescent="0.3">
      <c r="B19" s="39" t="s">
        <v>60</v>
      </c>
      <c r="C19" s="40"/>
      <c r="D19" s="40"/>
      <c r="E19" s="42"/>
      <c r="F19" s="42"/>
      <c r="G19" s="42"/>
      <c r="H19" s="42"/>
    </row>
    <row r="20" spans="2:8" ht="15.75" thickBot="1" x14ac:dyDescent="0.3">
      <c r="B20" s="39" t="s">
        <v>61</v>
      </c>
      <c r="C20" s="40"/>
      <c r="D20" s="40"/>
      <c r="E20" s="42"/>
      <c r="F20" s="42"/>
      <c r="G20" s="42"/>
      <c r="H20" s="42"/>
    </row>
    <row r="21" spans="2:8" ht="15.75" thickBot="1" x14ac:dyDescent="0.3">
      <c r="B21" s="39" t="s">
        <v>62</v>
      </c>
      <c r="C21" s="40"/>
      <c r="D21" s="40"/>
      <c r="E21" s="42"/>
      <c r="F21" s="42"/>
      <c r="G21" s="42"/>
      <c r="H21" s="42"/>
    </row>
    <row r="22" spans="2:8" ht="15.75" thickBot="1" x14ac:dyDescent="0.3">
      <c r="B22" s="39" t="s">
        <v>63</v>
      </c>
      <c r="C22" s="40"/>
      <c r="D22" s="40"/>
      <c r="E22" s="42"/>
      <c r="F22" s="42"/>
      <c r="G22" s="42"/>
      <c r="H22" s="42"/>
    </row>
    <row r="23" spans="2:8" ht="15.75" thickBot="1" x14ac:dyDescent="0.3">
      <c r="B23" s="43" t="s">
        <v>5</v>
      </c>
      <c r="C23" s="44">
        <f>SUM(C11:C22)</f>
        <v>126</v>
      </c>
      <c r="D23" s="44">
        <f t="shared" ref="D23:H23" si="4">SUM(D11:D22)</f>
        <v>188</v>
      </c>
      <c r="E23" s="44">
        <f t="shared" si="4"/>
        <v>189</v>
      </c>
      <c r="F23" s="44">
        <f t="shared" si="4"/>
        <v>244.40000000000003</v>
      </c>
      <c r="G23" s="44">
        <f t="shared" si="4"/>
        <v>433.40000000000003</v>
      </c>
      <c r="H23" s="44">
        <f t="shared" si="4"/>
        <v>32.047000000000004</v>
      </c>
    </row>
    <row r="24" spans="2:8" ht="15.75" thickBot="1" x14ac:dyDescent="0.3">
      <c r="B24" s="25" t="s">
        <v>64</v>
      </c>
      <c r="C24" s="47">
        <f>C23/(C23+D23)</f>
        <v>0.40127388535031849</v>
      </c>
      <c r="D24" s="47">
        <f>D23/(C23+D23)</f>
        <v>0.59872611464968151</v>
      </c>
      <c r="E24" s="47">
        <f>E23/$G$23</f>
        <v>0.43608675588371015</v>
      </c>
      <c r="F24" s="48">
        <f>F23/$G$23</f>
        <v>0.56391324411628985</v>
      </c>
    </row>
  </sheetData>
  <mergeCells count="1">
    <mergeCell ref="B5:K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Tabuľka 1</vt:lpstr>
      <vt:lpstr>Prezident</vt:lpstr>
      <vt:lpstr>USB kľúče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2016-11-21T13:28:41Z</dcterms:modified>
</cp:coreProperties>
</file>