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/>
  <mc:AlternateContent xmlns:mc="http://schemas.openxmlformats.org/markup-compatibility/2006">
    <mc:Choice Requires="x15">
      <x15ac:absPath xmlns:x15ac="http://schemas.microsoft.com/office/spreadsheetml/2010/11/ac" url="K:\vyucba\ZADANIA PREDMETY\excel pre ekonomov\6_tyzden\"/>
    </mc:Choice>
  </mc:AlternateContent>
  <xr:revisionPtr revIDLastSave="0" documentId="13_ncr:1_{96A349BD-DCDD-48F8-A8D1-72D602E162F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ohyb po hárku" sheetId="1" r:id="rId1"/>
    <sheet name="Vlastný formát" sheetId="2" r:id="rId2"/>
    <sheet name="Vzorce " sheetId="4" r:id="rId3"/>
    <sheet name="Funkcie" sheetId="5" r:id="rId4"/>
    <sheet name="Dátumové funkcie" sheetId="6" r:id="rId5"/>
    <sheet name="Zamestnanci" sheetId="7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2" i="7" l="1"/>
  <c r="G31" i="7"/>
  <c r="F32" i="7"/>
  <c r="F31" i="7"/>
  <c r="E10" i="6" l="1"/>
  <c r="E11" i="6"/>
  <c r="E12" i="6"/>
  <c r="E13" i="6"/>
  <c r="E14" i="6"/>
  <c r="E15" i="6"/>
  <c r="E16" i="6"/>
  <c r="E17" i="6"/>
  <c r="E18" i="6"/>
  <c r="E19" i="6"/>
  <c r="E20" i="6"/>
  <c r="E9" i="6"/>
  <c r="D10" i="6"/>
  <c r="D11" i="6"/>
  <c r="D12" i="6"/>
  <c r="D13" i="6"/>
  <c r="D14" i="6"/>
  <c r="D15" i="6"/>
  <c r="D16" i="6"/>
  <c r="D17" i="6"/>
  <c r="D18" i="6"/>
  <c r="D19" i="6"/>
  <c r="D20" i="6"/>
  <c r="D9" i="6"/>
  <c r="C3" i="6"/>
  <c r="C4" i="6"/>
  <c r="C5" i="6"/>
  <c r="C2" i="6"/>
  <c r="E28" i="5" a="1"/>
  <c r="E28" i="5" s="1"/>
  <c r="G28" i="5" l="1"/>
  <c r="F30" i="5"/>
  <c r="G29" i="5"/>
  <c r="F29" i="5"/>
  <c r="H30" i="5"/>
  <c r="I29" i="5"/>
  <c r="E29" i="5"/>
  <c r="F28" i="5"/>
  <c r="H28" i="5"/>
  <c r="I30" i="5"/>
  <c r="E30" i="5"/>
  <c r="G30" i="5"/>
  <c r="H29" i="5"/>
  <c r="I28" i="5"/>
  <c r="G14" i="5"/>
  <c r="C15" i="5"/>
  <c r="C16" i="5"/>
  <c r="C17" i="5"/>
  <c r="C18" i="5"/>
  <c r="C19" i="5"/>
  <c r="C20" i="5"/>
  <c r="C21" i="5"/>
  <c r="C22" i="5"/>
  <c r="C23" i="5"/>
  <c r="C24" i="5"/>
  <c r="C14" i="5"/>
  <c r="L2" i="5"/>
  <c r="L1" i="5"/>
  <c r="B5" i="5"/>
  <c r="E1" i="5" s="1"/>
  <c r="E3" i="4"/>
  <c r="O4" i="2"/>
  <c r="B7" i="2"/>
  <c r="A7" i="2"/>
  <c r="M1" i="5"/>
  <c r="E2" i="5" l="1"/>
  <c r="E3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mPriezvisko</author>
  </authors>
  <commentList>
    <comment ref="F31" authorId="0" shapeId="0" xr:uid="{E4711BA4-759D-4559-ABB5-4A873A23F539}">
      <text>
        <r>
          <rPr>
            <b/>
            <sz val="9"/>
            <color indexed="81"/>
            <rFont val="Segoe UI"/>
            <charset val="1"/>
          </rPr>
          <t>mPriezvisko:</t>
        </r>
        <r>
          <rPr>
            <sz val="9"/>
            <color indexed="81"/>
            <rFont val="Segoe UI"/>
            <charset val="1"/>
          </rPr>
          <t xml:space="preserve">
Treba nájsť konkrétneho zamestnanca, nie iba maximálny plat. </t>
        </r>
      </text>
    </comment>
    <comment ref="F32" authorId="0" shapeId="0" xr:uid="{151EF613-7299-442C-83D3-13C32EB6D08F}">
      <text>
        <r>
          <rPr>
            <b/>
            <sz val="9"/>
            <color indexed="81"/>
            <rFont val="Segoe UI"/>
            <charset val="1"/>
          </rPr>
          <t>mPriezvisko:</t>
        </r>
        <r>
          <rPr>
            <sz val="9"/>
            <color indexed="81"/>
            <rFont val="Segoe UI"/>
            <charset val="1"/>
          </rPr>
          <t xml:space="preserve">
Treba nájsť konkrétneho zamestnanca, nie iba dátum. </t>
        </r>
      </text>
    </comment>
  </commentList>
</comments>
</file>

<file path=xl/sharedStrings.xml><?xml version="1.0" encoding="utf-8"?>
<sst xmlns="http://schemas.openxmlformats.org/spreadsheetml/2006/main" count="639" uniqueCount="255">
  <si>
    <t>Číslo PZ</t>
  </si>
  <si>
    <t>Názov organizácie</t>
  </si>
  <si>
    <t>Sídlo</t>
  </si>
  <si>
    <t>Účinnosť</t>
  </si>
  <si>
    <t>Ročné poistné</t>
  </si>
  <si>
    <t>Splátky poist.</t>
  </si>
  <si>
    <t>Obch. zástupca</t>
  </si>
  <si>
    <t>Akvarist</t>
  </si>
  <si>
    <t>D. Krškany</t>
  </si>
  <si>
    <t>ročne</t>
  </si>
  <si>
    <t>Juraj</t>
  </si>
  <si>
    <t>Alfa tex - Čenkei a Huczman</t>
  </si>
  <si>
    <t>Bardoňovo</t>
  </si>
  <si>
    <t>polročne</t>
  </si>
  <si>
    <t>Alfatex</t>
  </si>
  <si>
    <t>Autobazár - autolux</t>
  </si>
  <si>
    <t>Autodoprava</t>
  </si>
  <si>
    <t>Čakajovce</t>
  </si>
  <si>
    <t>Autooprava Elit</t>
  </si>
  <si>
    <t>mesačne</t>
  </si>
  <si>
    <t>Boss</t>
  </si>
  <si>
    <t>Bully, Švedová Alžbeta</t>
  </si>
  <si>
    <t>Čaluníctvo Zajko</t>
  </si>
  <si>
    <t>ČIstiarne AQA</t>
  </si>
  <si>
    <t>Dan</t>
  </si>
  <si>
    <t>dvojka, SD</t>
  </si>
  <si>
    <t>Bánov</t>
  </si>
  <si>
    <t>Ekvia</t>
  </si>
  <si>
    <t>Elektroservis</t>
  </si>
  <si>
    <t>Eurofil</t>
  </si>
  <si>
    <t>Farby-Laky - Drogéria</t>
  </si>
  <si>
    <t>FRO Kovoplast</t>
  </si>
  <si>
    <t>Golha potraviny</t>
  </si>
  <si>
    <t>Inštal Stav</t>
  </si>
  <si>
    <t>Alekšince</t>
  </si>
  <si>
    <t>Jankovič s.r.o.</t>
  </si>
  <si>
    <t>Jaspol SF</t>
  </si>
  <si>
    <t>Černík</t>
  </si>
  <si>
    <t>Lagin Textil</t>
  </si>
  <si>
    <t>Maliar natierač</t>
  </si>
  <si>
    <t>Melospol</t>
  </si>
  <si>
    <t>Merillo</t>
  </si>
  <si>
    <t>Minimarket - potraviny</t>
  </si>
  <si>
    <t>Palivá - Hajdamár Igor</t>
  </si>
  <si>
    <t>Čata</t>
  </si>
  <si>
    <t>Palivá Joho - predaj palív</t>
  </si>
  <si>
    <t>Polnohospodár</t>
  </si>
  <si>
    <t>Potraviny</t>
  </si>
  <si>
    <t>Potraviny - krčma Bles</t>
  </si>
  <si>
    <t>Potraviny a bufet</t>
  </si>
  <si>
    <t>Potraviny Vorošová</t>
  </si>
  <si>
    <t>Cabaj</t>
  </si>
  <si>
    <t>Predaj palív</t>
  </si>
  <si>
    <t>Reštaurácia U Ducha</t>
  </si>
  <si>
    <t>Ruvako - obchod. spol.</t>
  </si>
  <si>
    <t>Sempol Holding a.s. Trnava</t>
  </si>
  <si>
    <t>Štátne lesy</t>
  </si>
  <si>
    <t>Uninäs - Vaczy František</t>
  </si>
  <si>
    <t>Váhostav a.s. Nové Zámky</t>
  </si>
  <si>
    <t>Valašek Ján - Trans</t>
  </si>
  <si>
    <t>Výroba, predaj vencov a kytíc</t>
  </si>
  <si>
    <t>Zdravotníctvo - súkr. abmulancie</t>
  </si>
  <si>
    <t>Zelenina, súkromné predajne</t>
  </si>
  <si>
    <t>Agronova Lužianky</t>
  </si>
  <si>
    <t>Peter</t>
  </si>
  <si>
    <t>Apollo Nitra</t>
  </si>
  <si>
    <t>Branko</t>
  </si>
  <si>
    <t>Crman - Malík</t>
  </si>
  <si>
    <t>Čerpacia stanica Slovnaft</t>
  </si>
  <si>
    <t>Bíňa</t>
  </si>
  <si>
    <t>Dani</t>
  </si>
  <si>
    <t>dvojka</t>
  </si>
  <si>
    <t>Bajka</t>
  </si>
  <si>
    <t>Čaka</t>
  </si>
  <si>
    <t>EKO-GRMANOVA</t>
  </si>
  <si>
    <t>Branč</t>
  </si>
  <si>
    <t>Ekona</t>
  </si>
  <si>
    <t>Ekouni
Stefánik.tr.50</t>
  </si>
  <si>
    <t>Nitra</t>
  </si>
  <si>
    <t>Elkroj - stolárska dielňa</t>
  </si>
  <si>
    <t>Feast Slovakia</t>
  </si>
  <si>
    <t>Feraut</t>
  </si>
  <si>
    <t>HAK</t>
  </si>
  <si>
    <t>Hydraulic oil</t>
  </si>
  <si>
    <t>Beladice</t>
  </si>
  <si>
    <t>Motorgas</t>
  </si>
  <si>
    <t>Novonaft</t>
  </si>
  <si>
    <t>Bešeňov</t>
  </si>
  <si>
    <t>Pekáreň J. J. Oremus</t>
  </si>
  <si>
    <t>PNEUSERVIS BESTE</t>
  </si>
  <si>
    <t>Pohronské Rybárstvo</t>
  </si>
  <si>
    <t>Polnohospodár Nové Zámky</t>
  </si>
  <si>
    <t>Rapid Centrum</t>
  </si>
  <si>
    <t xml:space="preserve">Secco Comp Slovakia </t>
  </si>
  <si>
    <t>Slov - Ital</t>
  </si>
  <si>
    <t>Stolárstvo Luvier</t>
  </si>
  <si>
    <t>Čifáre</t>
  </si>
  <si>
    <t>Termofix</t>
  </si>
  <si>
    <t>Transclassic</t>
  </si>
  <si>
    <t>Vináreň</t>
  </si>
  <si>
    <t>Bohatá</t>
  </si>
  <si>
    <t>VOD PaKo</t>
  </si>
  <si>
    <t>Adivit</t>
  </si>
  <si>
    <t>Zuzana</t>
  </si>
  <si>
    <t>Agrolim Hurbanovo</t>
  </si>
  <si>
    <t>Autolakovač - autoklampiar</t>
  </si>
  <si>
    <t>Bruty</t>
  </si>
  <si>
    <t>Beste</t>
  </si>
  <si>
    <t>Bioveta</t>
  </si>
  <si>
    <t>Burda - textil</t>
  </si>
  <si>
    <t>Centrum - predajňa</t>
  </si>
  <si>
    <t>dvojka, SD Komárno</t>
  </si>
  <si>
    <t>Gala</t>
  </si>
  <si>
    <t>Kukučka, obchod. firma Bistro</t>
  </si>
  <si>
    <t>Madplant</t>
  </si>
  <si>
    <t>Paulis</t>
  </si>
  <si>
    <t>Potraviny mix</t>
  </si>
  <si>
    <t>Rekunst - Kajan Jozef</t>
  </si>
  <si>
    <t>Sam ovocie - potraviny</t>
  </si>
  <si>
    <t>Uni systém - obchodná činnosť</t>
  </si>
  <si>
    <t>VAPOS - VELKOOBCHOD</t>
  </si>
  <si>
    <t>Vodár - Kúrenár</t>
  </si>
  <si>
    <t>Záhradníctvo - predaj kvetov</t>
  </si>
  <si>
    <t>Odpracované hodiny</t>
  </si>
  <si>
    <t>Jednotné a množné číslo v bunke</t>
  </si>
  <si>
    <t>1 kus</t>
  </si>
  <si>
    <t>5 kusov</t>
  </si>
  <si>
    <t>12 kusov</t>
  </si>
  <si>
    <t>3 kusy</t>
  </si>
  <si>
    <t>Poradové číslo s bodkou</t>
  </si>
  <si>
    <t>Celá veta v bunke</t>
  </si>
  <si>
    <t>Faktúra</t>
  </si>
  <si>
    <t>Cena</t>
  </si>
  <si>
    <t>Suma</t>
  </si>
  <si>
    <t>Subtotal</t>
  </si>
  <si>
    <t>Aggregate</t>
  </si>
  <si>
    <t>Small</t>
  </si>
  <si>
    <t>Large</t>
  </si>
  <si>
    <t>Počet</t>
  </si>
  <si>
    <t>Zisk</t>
  </si>
  <si>
    <t>Poradie</t>
  </si>
  <si>
    <t>metre</t>
  </si>
  <si>
    <t>centimetre</t>
  </si>
  <si>
    <t>Mesiac</t>
  </si>
  <si>
    <t>Polovica</t>
  </si>
  <si>
    <t>január</t>
  </si>
  <si>
    <t>február</t>
  </si>
  <si>
    <t>marec</t>
  </si>
  <si>
    <t>apríl</t>
  </si>
  <si>
    <t>Priezvisko</t>
  </si>
  <si>
    <t>Dátum narodenia</t>
  </si>
  <si>
    <t>Vek</t>
  </si>
  <si>
    <t>Nová</t>
  </si>
  <si>
    <t xml:space="preserve">Mladá </t>
  </si>
  <si>
    <t>Pekná</t>
  </si>
  <si>
    <t>Šikovný</t>
  </si>
  <si>
    <t>Prvý deň</t>
  </si>
  <si>
    <t>Posledný deň</t>
  </si>
  <si>
    <t>Počet dní</t>
  </si>
  <si>
    <t>Počet pracovných dní</t>
  </si>
  <si>
    <t>Sviatky a dni prac. pokoja</t>
  </si>
  <si>
    <t>máj</t>
  </si>
  <si>
    <t>jún</t>
  </si>
  <si>
    <t>júl</t>
  </si>
  <si>
    <t>august</t>
  </si>
  <si>
    <t>september</t>
  </si>
  <si>
    <t>október</t>
  </si>
  <si>
    <t>november</t>
  </si>
  <si>
    <t>december</t>
  </si>
  <si>
    <t>P. číslo</t>
  </si>
  <si>
    <t>Meno</t>
  </si>
  <si>
    <t>Bydlisko</t>
  </si>
  <si>
    <t>Začiatok p. pomeru</t>
  </si>
  <si>
    <t>Prac. pozícia</t>
  </si>
  <si>
    <t>Plat</t>
  </si>
  <si>
    <t>1.</t>
  </si>
  <si>
    <t>Mrkvička</t>
  </si>
  <si>
    <t>Jozef</t>
  </si>
  <si>
    <t>Prievidza</t>
  </si>
  <si>
    <t>Manažér</t>
  </si>
  <si>
    <t>2.</t>
  </si>
  <si>
    <t>Kováč</t>
  </si>
  <si>
    <t>Martin</t>
  </si>
  <si>
    <t>Pracovník</t>
  </si>
  <si>
    <t>3.</t>
  </si>
  <si>
    <t>Jura</t>
  </si>
  <si>
    <t>Majo</t>
  </si>
  <si>
    <t>Partizánske</t>
  </si>
  <si>
    <t>4.</t>
  </si>
  <si>
    <t>Záhorský</t>
  </si>
  <si>
    <t>Richard</t>
  </si>
  <si>
    <t>5.</t>
  </si>
  <si>
    <t>Kundrát</t>
  </si>
  <si>
    <t>Tomáš</t>
  </si>
  <si>
    <t>6.</t>
  </si>
  <si>
    <t>Martinka</t>
  </si>
  <si>
    <t>Dávid</t>
  </si>
  <si>
    <t>7.</t>
  </si>
  <si>
    <t>Kopek</t>
  </si>
  <si>
    <t>Marek</t>
  </si>
  <si>
    <t>Opravár</t>
  </si>
  <si>
    <t>8.</t>
  </si>
  <si>
    <t>Kopecký</t>
  </si>
  <si>
    <t>Boris</t>
  </si>
  <si>
    <t>Nováky</t>
  </si>
  <si>
    <t>9.</t>
  </si>
  <si>
    <t>Lakatoš</t>
  </si>
  <si>
    <t>Matej</t>
  </si>
  <si>
    <t>10.</t>
  </si>
  <si>
    <t>Lamoš</t>
  </si>
  <si>
    <t>11.</t>
  </si>
  <si>
    <t>Pršo</t>
  </si>
  <si>
    <t>12.</t>
  </si>
  <si>
    <t>Ďurta</t>
  </si>
  <si>
    <t>Ivan</t>
  </si>
  <si>
    <t>13.</t>
  </si>
  <si>
    <t>Lomnický</t>
  </si>
  <si>
    <t>Andrej</t>
  </si>
  <si>
    <t>14.</t>
  </si>
  <si>
    <t>Široký</t>
  </si>
  <si>
    <t>15.</t>
  </si>
  <si>
    <t>Vysoký</t>
  </si>
  <si>
    <t>16.</t>
  </si>
  <si>
    <t>Nízsky</t>
  </si>
  <si>
    <t>17.</t>
  </si>
  <si>
    <t>Galová</t>
  </si>
  <si>
    <t>Zdenka</t>
  </si>
  <si>
    <t>18.</t>
  </si>
  <si>
    <t>Hronecová</t>
  </si>
  <si>
    <t>Kristína</t>
  </si>
  <si>
    <t>Bojnice</t>
  </si>
  <si>
    <t>19.</t>
  </si>
  <si>
    <t>Dedinská</t>
  </si>
  <si>
    <t>Dominika</t>
  </si>
  <si>
    <t>20.</t>
  </si>
  <si>
    <t>Kopecká</t>
  </si>
  <si>
    <t>Martina</t>
  </si>
  <si>
    <t>Technik</t>
  </si>
  <si>
    <t>21.</t>
  </si>
  <si>
    <t>Holček</t>
  </si>
  <si>
    <t>22.</t>
  </si>
  <si>
    <t>Hajtman</t>
  </si>
  <si>
    <t>23.</t>
  </si>
  <si>
    <t>Frivaldský</t>
  </si>
  <si>
    <t>24.</t>
  </si>
  <si>
    <t>Guardian</t>
  </si>
  <si>
    <t>25.</t>
  </si>
  <si>
    <t>Hesková</t>
  </si>
  <si>
    <t>Nikoleta</t>
  </si>
  <si>
    <t>26.</t>
  </si>
  <si>
    <t>Hojer</t>
  </si>
  <si>
    <t>27.</t>
  </si>
  <si>
    <t>Papuča</t>
  </si>
  <si>
    <t>Zamestnanec s najvyšším platom</t>
  </si>
  <si>
    <t>Najstarší zamestnanec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</si>
</sst>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4" formatCode="_-* #,##0.00\ &quot;€&quot;_-;\-* #,##0.00\ &quot;€&quot;_-;_-* &quot;-&quot;??\ &quot;€&quot;_-;_-@_-"/>
    <numFmt numFmtId="164" formatCode="0.00&quot;kg&quot;\ "/>
    <numFmt numFmtId="165" formatCode="dd/mm/yy"/>
    <numFmt numFmtId="166" formatCode="#,##0.0\ &quot;€&quot;"/>
    <numFmt numFmtId="167" formatCode="[h]:mm"/>
    <numFmt numFmtId="168" formatCode="[=1]0&quot; kus&quot;;[&lt;5]0&quot; kusy&quot;;0&quot; kusov&quot;"/>
    <numFmt numFmtId="169" formatCode="*=0"/>
    <numFmt numFmtId="170" formatCode="0*="/>
    <numFmt numFmtId="171" formatCode="0&quot;.&quot;"/>
    <numFmt numFmtId="172" formatCode="_-* #,##0.00\ [$€-1]_-;\-* #,##0.00\ [$€-1]_-;_-* &quot;-&quot;??\ [$€-1]_-;_-@_-"/>
    <numFmt numFmtId="173" formatCode="&quot;Suma je &quot;0&quot; Eur.&quot;"/>
    <numFmt numFmtId="174" formatCode="&quot;FA2020-&quot;000"/>
    <numFmt numFmtId="175" formatCode="[$-F400]h:mm:ss\ AM/PM"/>
    <numFmt numFmtId="176" formatCode="_-* #,##0\ [$€-1]_-;\-* #,##0\ [$€-1]_-;_-* &quot;-&quot;\ [$€-1]_-;_-@_-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charset val="238"/>
      <scheme val="minor"/>
    </font>
    <font>
      <b/>
      <sz val="10"/>
      <color indexed="9"/>
      <name val="Arial CE"/>
      <family val="2"/>
      <charset val="238"/>
    </font>
    <font>
      <i/>
      <sz val="10"/>
      <color indexed="8"/>
      <name val="Arial CE"/>
      <family val="2"/>
      <charset val="238"/>
    </font>
    <font>
      <sz val="10"/>
      <color indexed="8"/>
      <name val="Arial CE"/>
      <family val="2"/>
      <charset val="238"/>
    </font>
    <font>
      <sz val="10"/>
      <name val="Arial CE"/>
      <family val="2"/>
      <charset val="238"/>
    </font>
    <font>
      <sz val="10"/>
      <name val="Arial CE"/>
    </font>
    <font>
      <sz val="8"/>
      <color indexed="8"/>
      <name val="Arial CE"/>
      <family val="2"/>
      <charset val="238"/>
    </font>
    <font>
      <sz val="8"/>
      <name val="Calibri"/>
      <family val="2"/>
      <scheme val="minor"/>
    </font>
    <font>
      <b/>
      <sz val="10"/>
      <color theme="1"/>
      <name val="Arial"/>
      <family val="2"/>
      <charset val="238"/>
    </font>
    <font>
      <b/>
      <sz val="9"/>
      <color indexed="81"/>
      <name val="Segoe UI"/>
      <charset val="1"/>
    </font>
    <font>
      <sz val="9"/>
      <color indexed="81"/>
      <name val="Segoe UI"/>
      <charset val="1"/>
    </font>
  </fonts>
  <fills count="9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9"/>
      </patternFill>
    </fill>
    <fill>
      <patternFill patternType="solid">
        <fgColor indexed="1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59999389629810485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44" fontId="4" fillId="0" borderId="0" applyFont="0" applyFill="0" applyBorder="0" applyAlignment="0" applyProtection="0"/>
    <xf numFmtId="0" fontId="3" fillId="2" borderId="0" applyNumberFormat="0" applyBorder="0" applyAlignment="0" applyProtection="0"/>
    <xf numFmtId="0" fontId="5" fillId="3" borderId="0" applyNumberFormat="0" applyBorder="0" applyAlignment="0" applyProtection="0"/>
    <xf numFmtId="0" fontId="10" fillId="0" borderId="0"/>
    <xf numFmtId="0" fontId="2" fillId="7" borderId="0" applyNumberFormat="0" applyBorder="0" applyAlignment="0" applyProtection="0"/>
    <xf numFmtId="0" fontId="1" fillId="0" borderId="0"/>
  </cellStyleXfs>
  <cellXfs count="73">
    <xf numFmtId="0" fontId="0" fillId="0" borderId="0" xfId="0"/>
    <xf numFmtId="164" fontId="6" fillId="4" borderId="0" xfId="0" applyNumberFormat="1" applyFont="1" applyFill="1" applyAlignment="1">
      <alignment horizontal="justify"/>
    </xf>
    <xf numFmtId="165" fontId="6" fillId="4" borderId="0" xfId="0" applyNumberFormat="1" applyFont="1" applyFill="1" applyAlignment="1">
      <alignment horizontal="center"/>
    </xf>
    <xf numFmtId="166" fontId="6" fillId="4" borderId="0" xfId="0" applyNumberFormat="1" applyFont="1" applyFill="1" applyAlignment="1">
      <alignment horizontal="center"/>
    </xf>
    <xf numFmtId="0" fontId="6" fillId="4" borderId="0" xfId="0" applyFont="1" applyFill="1" applyAlignment="1">
      <alignment horizontal="center"/>
    </xf>
    <xf numFmtId="0" fontId="7" fillId="0" borderId="0" xfId="0" applyFont="1" applyAlignment="1">
      <alignment horizontal="justify"/>
    </xf>
    <xf numFmtId="0" fontId="8" fillId="0" borderId="0" xfId="0" applyFont="1" applyAlignment="1">
      <alignment horizontal="left"/>
    </xf>
    <xf numFmtId="165" fontId="8" fillId="0" borderId="0" xfId="0" applyNumberFormat="1" applyFont="1"/>
    <xf numFmtId="166" fontId="9" fillId="0" borderId="0" xfId="0" applyNumberFormat="1" applyFont="1"/>
    <xf numFmtId="0" fontId="9" fillId="0" borderId="0" xfId="0" applyFont="1" applyAlignment="1">
      <alignment horizontal="center"/>
    </xf>
    <xf numFmtId="0" fontId="9" fillId="0" borderId="0" xfId="0" applyFont="1"/>
    <xf numFmtId="0" fontId="8" fillId="0" borderId="0" xfId="0" applyFont="1"/>
    <xf numFmtId="1" fontId="8" fillId="0" borderId="0" xfId="0" applyNumberFormat="1" applyFont="1"/>
    <xf numFmtId="1" fontId="11" fillId="0" borderId="0" xfId="4" applyNumberFormat="1" applyFont="1" applyAlignment="1">
      <alignment horizontal="left"/>
    </xf>
    <xf numFmtId="44" fontId="8" fillId="0" borderId="0" xfId="1" applyFont="1" applyFill="1" applyAlignment="1">
      <alignment horizontal="left"/>
    </xf>
    <xf numFmtId="14" fontId="0" fillId="0" borderId="0" xfId="0" applyNumberFormat="1"/>
    <xf numFmtId="20" fontId="0" fillId="0" borderId="0" xfId="0" applyNumberFormat="1"/>
    <xf numFmtId="167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168" fontId="0" fillId="0" borderId="0" xfId="0" applyNumberFormat="1"/>
    <xf numFmtId="169" fontId="0" fillId="0" borderId="0" xfId="0" applyNumberFormat="1"/>
    <xf numFmtId="170" fontId="0" fillId="0" borderId="0" xfId="0" applyNumberFormat="1"/>
    <xf numFmtId="171" fontId="0" fillId="0" borderId="0" xfId="0" applyNumberFormat="1"/>
    <xf numFmtId="172" fontId="0" fillId="0" borderId="0" xfId="0" applyNumberFormat="1"/>
    <xf numFmtId="174" fontId="0" fillId="0" borderId="0" xfId="0" applyNumberFormat="1"/>
    <xf numFmtId="173" fontId="0" fillId="5" borderId="0" xfId="0" applyNumberFormat="1" applyFill="1"/>
    <xf numFmtId="175" fontId="9" fillId="0" borderId="0" xfId="0" applyNumberFormat="1" applyFont="1"/>
    <xf numFmtId="176" fontId="0" fillId="0" borderId="0" xfId="0" applyNumberFormat="1"/>
    <xf numFmtId="0" fontId="5" fillId="3" borderId="0" xfId="3"/>
    <xf numFmtId="176" fontId="0" fillId="5" borderId="0" xfId="0" applyNumberFormat="1" applyFill="1"/>
    <xf numFmtId="0" fontId="3" fillId="2" borderId="0" xfId="2"/>
    <xf numFmtId="0" fontId="0" fillId="0" borderId="1" xfId="0" applyBorder="1"/>
    <xf numFmtId="166" fontId="0" fillId="0" borderId="2" xfId="0" applyNumberFormat="1" applyBorder="1"/>
    <xf numFmtId="0" fontId="0" fillId="0" borderId="2" xfId="0" applyBorder="1"/>
    <xf numFmtId="0" fontId="0" fillId="6" borderId="2" xfId="0" applyFill="1" applyBorder="1"/>
    <xf numFmtId="0" fontId="2" fillId="7" borderId="0" xfId="5"/>
    <xf numFmtId="0" fontId="0" fillId="0" borderId="3" xfId="0" applyBorder="1"/>
    <xf numFmtId="0" fontId="2" fillId="7" borderId="0" xfId="5" applyAlignment="1">
      <alignment wrapText="1"/>
    </xf>
    <xf numFmtId="0" fontId="3" fillId="2" borderId="0" xfId="2" applyAlignment="1">
      <alignment wrapText="1"/>
    </xf>
    <xf numFmtId="0" fontId="13" fillId="0" borderId="4" xfId="6" applyFont="1" applyBorder="1" applyAlignment="1">
      <alignment horizontal="center" vertical="center"/>
    </xf>
    <xf numFmtId="0" fontId="13" fillId="0" borderId="5" xfId="6" applyFont="1" applyBorder="1" applyAlignment="1">
      <alignment horizontal="center" vertical="center"/>
    </xf>
    <xf numFmtId="0" fontId="13" fillId="0" borderId="6" xfId="6" applyFont="1" applyBorder="1" applyAlignment="1">
      <alignment horizontal="center" vertical="center"/>
    </xf>
    <xf numFmtId="0" fontId="13" fillId="0" borderId="7" xfId="6" applyFont="1" applyBorder="1" applyAlignment="1">
      <alignment horizontal="center" vertical="center"/>
    </xf>
    <xf numFmtId="0" fontId="1" fillId="0" borderId="0" xfId="6"/>
    <xf numFmtId="0" fontId="13" fillId="0" borderId="8" xfId="6" applyFont="1" applyBorder="1" applyAlignment="1">
      <alignment horizontal="center" vertical="center"/>
    </xf>
    <xf numFmtId="0" fontId="13" fillId="0" borderId="9" xfId="6" applyFont="1" applyBorder="1" applyAlignment="1">
      <alignment horizontal="center" vertical="center"/>
    </xf>
    <xf numFmtId="0" fontId="1" fillId="0" borderId="10" xfId="6" applyBorder="1" applyAlignment="1">
      <alignment horizontal="center" vertical="center"/>
    </xf>
    <xf numFmtId="0" fontId="13" fillId="0" borderId="11" xfId="6" applyFont="1" applyBorder="1" applyAlignment="1">
      <alignment horizontal="center" vertical="center"/>
    </xf>
    <xf numFmtId="0" fontId="1" fillId="0" borderId="12" xfId="6" applyBorder="1"/>
    <xf numFmtId="0" fontId="1" fillId="0" borderId="13" xfId="6" applyBorder="1"/>
    <xf numFmtId="14" fontId="1" fillId="0" borderId="13" xfId="6" applyNumberFormat="1" applyBorder="1"/>
    <xf numFmtId="0" fontId="1" fillId="0" borderId="14" xfId="6" applyBorder="1"/>
    <xf numFmtId="172" fontId="1" fillId="0" borderId="15" xfId="6" applyNumberFormat="1" applyBorder="1"/>
    <xf numFmtId="0" fontId="1" fillId="0" borderId="16" xfId="6" applyBorder="1"/>
    <xf numFmtId="0" fontId="1" fillId="0" borderId="17" xfId="6" applyBorder="1"/>
    <xf numFmtId="14" fontId="1" fillId="0" borderId="17" xfId="6" applyNumberFormat="1" applyBorder="1"/>
    <xf numFmtId="0" fontId="1" fillId="0" borderId="18" xfId="6" applyBorder="1"/>
    <xf numFmtId="172" fontId="1" fillId="0" borderId="19" xfId="6" applyNumberFormat="1" applyBorder="1"/>
    <xf numFmtId="0" fontId="1" fillId="0" borderId="8" xfId="6" applyBorder="1"/>
    <xf numFmtId="0" fontId="1" fillId="0" borderId="9" xfId="6" applyBorder="1"/>
    <xf numFmtId="14" fontId="1" fillId="0" borderId="9" xfId="6" applyNumberFormat="1" applyBorder="1"/>
    <xf numFmtId="0" fontId="1" fillId="0" borderId="20" xfId="6" applyBorder="1"/>
    <xf numFmtId="172" fontId="1" fillId="0" borderId="11" xfId="6" applyNumberFormat="1" applyBorder="1"/>
    <xf numFmtId="0" fontId="1" fillId="5" borderId="21" xfId="6" applyFill="1" applyBorder="1" applyAlignment="1">
      <alignment horizontal="center"/>
    </xf>
    <xf numFmtId="0" fontId="1" fillId="5" borderId="22" xfId="6" applyFill="1" applyBorder="1" applyAlignment="1">
      <alignment horizontal="center"/>
    </xf>
    <xf numFmtId="0" fontId="1" fillId="5" borderId="23" xfId="6" applyFill="1" applyBorder="1" applyAlignment="1">
      <alignment horizontal="center"/>
    </xf>
    <xf numFmtId="172" fontId="1" fillId="6" borderId="24" xfId="6" applyNumberFormat="1" applyFill="1" applyBorder="1" applyAlignment="1">
      <alignment horizontal="center"/>
    </xf>
    <xf numFmtId="0" fontId="1" fillId="5" borderId="21" xfId="6" applyFill="1" applyBorder="1" applyAlignment="1">
      <alignment horizontal="center" vertical="center"/>
    </xf>
    <xf numFmtId="0" fontId="1" fillId="5" borderId="22" xfId="6" applyFill="1" applyBorder="1" applyAlignment="1">
      <alignment horizontal="center" vertical="center"/>
    </xf>
    <xf numFmtId="0" fontId="1" fillId="5" borderId="23" xfId="6" applyFill="1" applyBorder="1" applyAlignment="1">
      <alignment horizontal="center" vertical="center"/>
    </xf>
    <xf numFmtId="0" fontId="1" fillId="6" borderId="24" xfId="6" applyFill="1" applyBorder="1" applyAlignment="1">
      <alignment horizontal="center"/>
    </xf>
    <xf numFmtId="0" fontId="1" fillId="8" borderId="0" xfId="6" applyFill="1"/>
  </cellXfs>
  <cellStyles count="7">
    <cellStyle name="60 % - zvýraznenie1" xfId="2" builtinId="32"/>
    <cellStyle name="60 % - zvýraznenie6" xfId="5" builtinId="52"/>
    <cellStyle name="Mena" xfId="1" builtinId="4"/>
    <cellStyle name="Normálna" xfId="0" builtinId="0"/>
    <cellStyle name="Normálna 2" xfId="6" xr:uid="{490A1EC5-0866-488A-A873-ED1CBE16BCA2}"/>
    <cellStyle name="normální_FAKTURA" xfId="4" xr:uid="{5BE64730-7EBF-4557-8976-449C36158A0C}"/>
    <cellStyle name="Zvýraznenie6" xfId="3" builtinId="49"/>
  </cellStyles>
  <dxfs count="1">
    <dxf>
      <font>
        <b val="0"/>
        <i val="0"/>
        <strike val="0"/>
      </font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AEA09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4.emf"/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371475</xdr:colOff>
      <xdr:row>1</xdr:row>
      <xdr:rowOff>66675</xdr:rowOff>
    </xdr:from>
    <xdr:to>
      <xdr:col>15</xdr:col>
      <xdr:colOff>371474</xdr:colOff>
      <xdr:row>19</xdr:row>
      <xdr:rowOff>66675</xdr:rowOff>
    </xdr:to>
    <xdr:sp macro="" textlink="">
      <xdr:nvSpPr>
        <xdr:cNvPr id="2" name="Zvitok: zvislý 1">
          <a:extLst>
            <a:ext uri="{FF2B5EF4-FFF2-40B4-BE49-F238E27FC236}">
              <a16:creationId xmlns:a16="http://schemas.microsoft.com/office/drawing/2014/main" id="{2EA9EEDC-9F5F-47FA-877B-E7F3278381EF}"/>
            </a:ext>
          </a:extLst>
        </xdr:cNvPr>
        <xdr:cNvSpPr/>
      </xdr:nvSpPr>
      <xdr:spPr>
        <a:xfrm>
          <a:off x="7572375" y="304800"/>
          <a:ext cx="4267199" cy="3429000"/>
        </a:xfrm>
        <a:prstGeom prst="verticalScroll">
          <a:avLst/>
        </a:prstGeom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sk-SK" sz="1100" b="1">
              <a:solidFill>
                <a:srgbClr val="C00000"/>
              </a:solidFill>
            </a:rPr>
            <a:t>Klávesové</a:t>
          </a:r>
          <a:r>
            <a:rPr lang="sk-SK" sz="1100" b="1" baseline="0">
              <a:solidFill>
                <a:srgbClr val="C00000"/>
              </a:solidFill>
            </a:rPr>
            <a:t> skratky na pohyb po databáze a hárku:</a:t>
          </a:r>
        </a:p>
        <a:p>
          <a:pPr algn="l"/>
          <a:r>
            <a:rPr lang="sk-SK" sz="1100" baseline="0"/>
            <a:t>CTRL+šípka - skok na poslednú bunku</a:t>
          </a:r>
        </a:p>
        <a:p>
          <a:pPr algn="l"/>
          <a:r>
            <a:rPr lang="sk-SK" sz="1100" baseline="0"/>
            <a:t>CTRL+HOME - skok na prvú bunku v hárku</a:t>
          </a:r>
        </a:p>
        <a:p>
          <a:pPr algn="l"/>
          <a:r>
            <a:rPr lang="sk-SK" sz="1100" baseline="0"/>
            <a:t>HOME - skok na prvú bunku v riadku</a:t>
          </a:r>
        </a:p>
        <a:p>
          <a:pPr algn="l"/>
          <a:r>
            <a:rPr lang="sk-SK" sz="1100" baseline="0"/>
            <a:t>CTRL+SHIFT+šípka - vyznačenie po poslednú bunku</a:t>
          </a:r>
        </a:p>
        <a:p>
          <a:pPr algn="l"/>
          <a:r>
            <a:rPr lang="sk-SK" sz="1100" baseline="0"/>
            <a:t>CTRL+A - vyznačenie všetkých vyplnených buniek, ak je kliknuté mimo tabuľky, tak vyznačí celý hárok</a:t>
          </a:r>
        </a:p>
        <a:p>
          <a:pPr algn="l"/>
          <a:r>
            <a:rPr lang="sk-SK" sz="1100" baseline="0"/>
            <a:t>CTRL+medzerník - vyznačenie celého stĺpca</a:t>
          </a:r>
        </a:p>
        <a:p>
          <a:pPr algn="l"/>
          <a:r>
            <a:rPr lang="sk-SK" sz="1100" baseline="0"/>
            <a:t>SHIFT+medzerník - vyznačenie celého riadku</a:t>
          </a:r>
        </a:p>
        <a:p>
          <a:pPr algn="l"/>
          <a:r>
            <a:rPr lang="sk-SK" sz="1100" baseline="0"/>
            <a:t>CTRL+F - vyhľadávanie</a:t>
          </a:r>
        </a:p>
        <a:p>
          <a:pPr algn="l"/>
          <a:r>
            <a:rPr lang="sk-SK" sz="1100" baseline="0"/>
            <a:t>CTRL+H - nahrádzanie</a:t>
          </a:r>
        </a:p>
        <a:p>
          <a:pPr algn="l"/>
          <a:r>
            <a:rPr lang="sk-SK" sz="1100" baseline="0"/>
            <a:t>CTRL+SHIFT+H - vloženie aktuálneho dátumu do bunky</a:t>
          </a:r>
        </a:p>
        <a:p>
          <a:pPr algn="l"/>
          <a:r>
            <a:rPr lang="sk-SK" sz="1100" baseline="0"/>
            <a:t>SHIFT+F8 - vyznačovanie buniek,ktoré nie sú pri sebe, najprv stlačiť a potom už len myšou označovať rozsahy</a:t>
          </a:r>
        </a:p>
        <a:p>
          <a:pPr algn="l"/>
          <a:r>
            <a:rPr lang="sk-SK" sz="1100" baseline="0"/>
            <a:t>END+šípka - presun na poslednú bunku</a:t>
          </a:r>
        </a:p>
        <a:p>
          <a:pPr algn="l"/>
          <a:r>
            <a:rPr lang="sk-SK" sz="1100" baseline="0"/>
            <a:t>CTRL+D - duplikovanie objektu</a:t>
          </a:r>
        </a:p>
        <a:p>
          <a:pPr algn="l"/>
          <a:endParaRPr lang="sk-SK" sz="1100" baseline="0"/>
        </a:p>
        <a:p>
          <a:pPr algn="l"/>
          <a:endParaRPr lang="sk-SK" sz="1100" baseline="0"/>
        </a:p>
        <a:p>
          <a:pPr algn="l"/>
          <a:endParaRPr lang="sk-SK" sz="1100" baseline="0"/>
        </a:p>
        <a:p>
          <a:pPr algn="l"/>
          <a:endParaRPr lang="sk-SK" sz="1100" baseline="0"/>
        </a:p>
        <a:p>
          <a:pPr algn="l"/>
          <a:endParaRPr lang="sk-SK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504825</xdr:colOff>
      <xdr:row>3</xdr:row>
      <xdr:rowOff>161925</xdr:rowOff>
    </xdr:from>
    <xdr:to>
      <xdr:col>6</xdr:col>
      <xdr:colOff>19050</xdr:colOff>
      <xdr:row>7</xdr:row>
      <xdr:rowOff>38100</xdr:rowOff>
    </xdr:to>
    <xdr:sp macro="" textlink="$E$3">
      <xdr:nvSpPr>
        <xdr:cNvPr id="2" name="Vlna 1">
          <a:extLst>
            <a:ext uri="{FF2B5EF4-FFF2-40B4-BE49-F238E27FC236}">
              <a16:creationId xmlns:a16="http://schemas.microsoft.com/office/drawing/2014/main" id="{196BBA5F-5CD2-4FEA-B916-DF4C0F9EC0B1}"/>
            </a:ext>
          </a:extLst>
        </xdr:cNvPr>
        <xdr:cNvSpPr/>
      </xdr:nvSpPr>
      <xdr:spPr>
        <a:xfrm>
          <a:off x="2466975" y="733425"/>
          <a:ext cx="1362075" cy="638175"/>
        </a:xfrm>
        <a:prstGeom prst="wav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fld id="{1F2674C4-03A6-4CE4-BB8A-8E9BAD81CEA7}" type="TxLink">
            <a:rPr lang="en-US" sz="1400" b="1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 623,00 € </a:t>
          </a:fld>
          <a:endParaRPr lang="sk-SK" sz="1400" b="1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466725</xdr:colOff>
          <xdr:row>9</xdr:row>
          <xdr:rowOff>76200</xdr:rowOff>
        </xdr:from>
        <xdr:to>
          <xdr:col>6</xdr:col>
          <xdr:colOff>381454</xdr:colOff>
          <xdr:row>12</xdr:row>
          <xdr:rowOff>57150</xdr:rowOff>
        </xdr:to>
        <xdr:pic>
          <xdr:nvPicPr>
            <xdr:cNvPr id="4" name="Obrázok 3">
              <a:extLst>
                <a:ext uri="{FF2B5EF4-FFF2-40B4-BE49-F238E27FC236}">
                  <a16:creationId xmlns:a16="http://schemas.microsoft.com/office/drawing/2014/main" id="{903683E1-56E2-431E-9034-FE1581718022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E$3" spid="_x0000_s4182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2428875" y="1790700"/>
              <a:ext cx="1762579" cy="552450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152400</xdr:colOff>
          <xdr:row>3</xdr:row>
          <xdr:rowOff>142875</xdr:rowOff>
        </xdr:from>
        <xdr:to>
          <xdr:col>10</xdr:col>
          <xdr:colOff>228600</xdr:colOff>
          <xdr:row>8</xdr:row>
          <xdr:rowOff>152400</xdr:rowOff>
        </xdr:to>
        <xdr:pic>
          <xdr:nvPicPr>
            <xdr:cNvPr id="5" name="Obrázok 4">
              <a:extLst>
                <a:ext uri="{FF2B5EF4-FFF2-40B4-BE49-F238E27FC236}">
                  <a16:creationId xmlns:a16="http://schemas.microsoft.com/office/drawing/2014/main" id="{BF462474-61A3-486E-9B70-18C0946E4AE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B$5:$C$9" spid="_x0000_s4183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5181600" y="714375"/>
              <a:ext cx="1295400" cy="962025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pic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04"/>
  <sheetViews>
    <sheetView tabSelected="1" workbookViewId="0">
      <selection activeCell="I26" sqref="I26"/>
    </sheetView>
  </sheetViews>
  <sheetFormatPr defaultRowHeight="15" x14ac:dyDescent="0.25"/>
  <cols>
    <col min="1" max="1" width="8.28515625" bestFit="1" customWidth="1"/>
    <col min="2" max="2" width="28" bestFit="1" customWidth="1"/>
    <col min="3" max="3" width="10.28515625" bestFit="1" customWidth="1"/>
    <col min="4" max="4" width="9" bestFit="1" customWidth="1"/>
    <col min="5" max="5" width="14" bestFit="1" customWidth="1"/>
    <col min="6" max="6" width="13.28515625" bestFit="1" customWidth="1"/>
    <col min="7" max="7" width="15" bestFit="1" customWidth="1"/>
    <col min="8" max="8" width="10.140625" bestFit="1" customWidth="1"/>
  </cols>
  <sheetData>
    <row r="1" spans="1:8" ht="18.75" customHeight="1" x14ac:dyDescent="0.25">
      <c r="A1" s="1" t="s">
        <v>0</v>
      </c>
      <c r="B1" s="1" t="s">
        <v>1</v>
      </c>
      <c r="C1" s="1" t="s">
        <v>2</v>
      </c>
      <c r="D1" s="2" t="s">
        <v>3</v>
      </c>
      <c r="E1" s="3" t="s">
        <v>4</v>
      </c>
      <c r="F1" s="4" t="s">
        <v>5</v>
      </c>
      <c r="G1" s="4" t="s">
        <v>6</v>
      </c>
    </row>
    <row r="2" spans="1:8" x14ac:dyDescent="0.25">
      <c r="A2" s="5">
        <v>2362</v>
      </c>
      <c r="B2" s="6" t="s">
        <v>7</v>
      </c>
      <c r="C2" s="6" t="s">
        <v>8</v>
      </c>
      <c r="D2" s="7">
        <v>43911</v>
      </c>
      <c r="E2" s="8">
        <v>16018.679802952924</v>
      </c>
      <c r="F2" s="9" t="s">
        <v>9</v>
      </c>
      <c r="G2" s="10" t="s">
        <v>10</v>
      </c>
    </row>
    <row r="3" spans="1:8" x14ac:dyDescent="0.25">
      <c r="A3" s="5">
        <v>2313</v>
      </c>
      <c r="B3" s="11" t="s">
        <v>11</v>
      </c>
      <c r="C3" s="11" t="s">
        <v>12</v>
      </c>
      <c r="D3" s="7">
        <v>43879</v>
      </c>
      <c r="E3" s="8">
        <v>5416.9613441102447</v>
      </c>
      <c r="F3" s="9" t="s">
        <v>13</v>
      </c>
      <c r="G3" s="10" t="s">
        <v>10</v>
      </c>
    </row>
    <row r="4" spans="1:8" x14ac:dyDescent="0.25">
      <c r="A4" s="5">
        <v>2314</v>
      </c>
      <c r="B4" s="6" t="s">
        <v>14</v>
      </c>
      <c r="C4" s="6" t="s">
        <v>12</v>
      </c>
      <c r="D4" s="7">
        <v>43880</v>
      </c>
      <c r="E4" s="8">
        <v>4203.9005067149701</v>
      </c>
      <c r="F4" s="9" t="s">
        <v>9</v>
      </c>
      <c r="G4" s="10" t="s">
        <v>10</v>
      </c>
    </row>
    <row r="5" spans="1:8" x14ac:dyDescent="0.25">
      <c r="A5" s="5">
        <v>2364</v>
      </c>
      <c r="B5" s="6" t="s">
        <v>15</v>
      </c>
      <c r="C5" s="6" t="s">
        <v>8</v>
      </c>
      <c r="D5" s="7">
        <v>43917</v>
      </c>
      <c r="E5" s="8">
        <v>14196.167372013524</v>
      </c>
      <c r="F5" s="9" t="s">
        <v>9</v>
      </c>
      <c r="G5" s="10" t="s">
        <v>10</v>
      </c>
    </row>
    <row r="6" spans="1:8" x14ac:dyDescent="0.25">
      <c r="A6" s="5">
        <v>2342</v>
      </c>
      <c r="B6" s="6" t="s">
        <v>16</v>
      </c>
      <c r="C6" s="6" t="s">
        <v>17</v>
      </c>
      <c r="D6" s="7">
        <v>43905</v>
      </c>
      <c r="E6" s="8">
        <v>5465.5869538844645</v>
      </c>
      <c r="F6" s="9" t="s">
        <v>9</v>
      </c>
      <c r="G6" s="10" t="s">
        <v>10</v>
      </c>
    </row>
    <row r="7" spans="1:8" x14ac:dyDescent="0.25">
      <c r="A7" s="5">
        <v>2365</v>
      </c>
      <c r="B7" s="6" t="s">
        <v>18</v>
      </c>
      <c r="C7" s="6" t="s">
        <v>8</v>
      </c>
      <c r="D7" s="7">
        <v>43920</v>
      </c>
      <c r="E7" s="8">
        <v>4786.3005448188642</v>
      </c>
      <c r="F7" s="9" t="s">
        <v>19</v>
      </c>
      <c r="G7" s="10" t="s">
        <v>10</v>
      </c>
    </row>
    <row r="8" spans="1:8" x14ac:dyDescent="0.25">
      <c r="A8" s="5">
        <v>2367</v>
      </c>
      <c r="B8" s="6" t="s">
        <v>20</v>
      </c>
      <c r="C8" s="6" t="s">
        <v>8</v>
      </c>
      <c r="D8" s="7">
        <v>43926</v>
      </c>
      <c r="E8" s="8">
        <v>9463.0714530929617</v>
      </c>
      <c r="F8" s="9" t="s">
        <v>13</v>
      </c>
      <c r="G8" s="10" t="s">
        <v>10</v>
      </c>
      <c r="H8" s="15"/>
    </row>
    <row r="9" spans="1:8" x14ac:dyDescent="0.25">
      <c r="A9" s="5">
        <v>2315</v>
      </c>
      <c r="B9" s="11" t="s">
        <v>21</v>
      </c>
      <c r="C9" s="11" t="s">
        <v>12</v>
      </c>
      <c r="D9" s="7">
        <v>43883</v>
      </c>
      <c r="E9" s="8">
        <v>10733.416447724276</v>
      </c>
      <c r="F9" s="9" t="s">
        <v>9</v>
      </c>
      <c r="G9" s="10" t="s">
        <v>10</v>
      </c>
    </row>
    <row r="10" spans="1:8" x14ac:dyDescent="0.25">
      <c r="A10" s="5">
        <v>2359</v>
      </c>
      <c r="B10" s="6" t="s">
        <v>22</v>
      </c>
      <c r="C10" s="6" t="s">
        <v>8</v>
      </c>
      <c r="D10" s="7">
        <v>43902</v>
      </c>
      <c r="E10" s="8">
        <v>11413.412431566545</v>
      </c>
      <c r="F10" s="9" t="s">
        <v>19</v>
      </c>
      <c r="G10" s="10" t="s">
        <v>10</v>
      </c>
    </row>
    <row r="11" spans="1:8" x14ac:dyDescent="0.25">
      <c r="A11" s="5">
        <v>2369</v>
      </c>
      <c r="B11" s="6" t="s">
        <v>23</v>
      </c>
      <c r="C11" s="6" t="s">
        <v>8</v>
      </c>
      <c r="D11" s="7">
        <v>43932</v>
      </c>
      <c r="E11" s="8">
        <v>8855.5319094654769</v>
      </c>
      <c r="F11" s="9" t="s">
        <v>19</v>
      </c>
      <c r="G11" s="10" t="s">
        <v>10</v>
      </c>
    </row>
    <row r="12" spans="1:8" x14ac:dyDescent="0.25">
      <c r="A12" s="5">
        <v>2370</v>
      </c>
      <c r="B12" s="6" t="s">
        <v>24</v>
      </c>
      <c r="C12" s="6" t="s">
        <v>8</v>
      </c>
      <c r="D12" s="7">
        <v>43935</v>
      </c>
      <c r="E12" s="8">
        <v>14405.422860440593</v>
      </c>
      <c r="F12" s="9" t="s">
        <v>9</v>
      </c>
      <c r="G12" s="10" t="s">
        <v>10</v>
      </c>
    </row>
    <row r="13" spans="1:8" x14ac:dyDescent="0.25">
      <c r="A13" s="5">
        <v>2302</v>
      </c>
      <c r="B13" s="11" t="s">
        <v>25</v>
      </c>
      <c r="C13" s="11" t="s">
        <v>26</v>
      </c>
      <c r="D13" s="7">
        <v>43870</v>
      </c>
      <c r="E13" s="8">
        <v>5509.8797024716359</v>
      </c>
      <c r="F13" s="9" t="s">
        <v>9</v>
      </c>
      <c r="G13" s="10" t="s">
        <v>10</v>
      </c>
    </row>
    <row r="14" spans="1:8" x14ac:dyDescent="0.25">
      <c r="A14" s="5">
        <v>2316</v>
      </c>
      <c r="B14" s="11" t="s">
        <v>25</v>
      </c>
      <c r="C14" s="11" t="s">
        <v>12</v>
      </c>
      <c r="D14" s="7">
        <v>43877</v>
      </c>
      <c r="E14" s="8">
        <v>17109.473100109681</v>
      </c>
      <c r="F14" s="9" t="s">
        <v>9</v>
      </c>
      <c r="G14" s="10" t="s">
        <v>10</v>
      </c>
    </row>
    <row r="15" spans="1:8" x14ac:dyDescent="0.25">
      <c r="A15" s="5">
        <v>2372</v>
      </c>
      <c r="B15" s="6" t="s">
        <v>27</v>
      </c>
      <c r="C15" s="6" t="s">
        <v>8</v>
      </c>
      <c r="D15" s="7">
        <v>43941</v>
      </c>
      <c r="E15" s="8">
        <v>9433.433370372537</v>
      </c>
      <c r="F15" s="9" t="s">
        <v>9</v>
      </c>
      <c r="G15" s="10" t="s">
        <v>10</v>
      </c>
    </row>
    <row r="16" spans="1:8" x14ac:dyDescent="0.25">
      <c r="A16" s="5">
        <v>2373</v>
      </c>
      <c r="B16" s="6" t="s">
        <v>28</v>
      </c>
      <c r="C16" s="6" t="s">
        <v>8</v>
      </c>
      <c r="D16" s="7">
        <v>43944</v>
      </c>
      <c r="E16" s="8">
        <v>9975.6704286862787</v>
      </c>
      <c r="F16" s="9" t="s">
        <v>13</v>
      </c>
      <c r="G16" s="10" t="s">
        <v>10</v>
      </c>
    </row>
    <row r="17" spans="1:7" x14ac:dyDescent="0.25">
      <c r="A17" s="5">
        <v>2375</v>
      </c>
      <c r="B17" s="6" t="s">
        <v>29</v>
      </c>
      <c r="C17" s="6" t="s">
        <v>8</v>
      </c>
      <c r="D17" s="7">
        <v>43950</v>
      </c>
      <c r="E17" s="8">
        <v>6266.016511188539</v>
      </c>
      <c r="F17" s="9" t="s">
        <v>9</v>
      </c>
      <c r="G17" s="10" t="s">
        <v>10</v>
      </c>
    </row>
    <row r="18" spans="1:7" x14ac:dyDescent="0.25">
      <c r="A18" s="5">
        <v>2357</v>
      </c>
      <c r="B18" s="6" t="s">
        <v>30</v>
      </c>
      <c r="C18" s="6" t="s">
        <v>12</v>
      </c>
      <c r="D18" s="7">
        <v>43896</v>
      </c>
      <c r="E18" s="8">
        <v>1505.5587920377179</v>
      </c>
      <c r="F18" s="9" t="s">
        <v>13</v>
      </c>
      <c r="G18" s="10" t="s">
        <v>10</v>
      </c>
    </row>
    <row r="19" spans="1:7" x14ac:dyDescent="0.25">
      <c r="A19" s="5">
        <v>2309</v>
      </c>
      <c r="B19" s="6" t="s">
        <v>31</v>
      </c>
      <c r="C19" s="6" t="s">
        <v>8</v>
      </c>
      <c r="D19" s="7">
        <v>43882</v>
      </c>
      <c r="E19" s="8">
        <v>1684.2888224575604</v>
      </c>
      <c r="F19" s="9" t="s">
        <v>9</v>
      </c>
      <c r="G19" s="10" t="s">
        <v>10</v>
      </c>
    </row>
    <row r="20" spans="1:7" x14ac:dyDescent="0.25">
      <c r="A20" s="5">
        <v>2379</v>
      </c>
      <c r="B20" s="6" t="s">
        <v>32</v>
      </c>
      <c r="C20" s="6" t="s">
        <v>8</v>
      </c>
      <c r="D20" s="7">
        <v>43962</v>
      </c>
      <c r="E20" s="8">
        <v>16408.364503748126</v>
      </c>
      <c r="F20" s="9" t="s">
        <v>9</v>
      </c>
      <c r="G20" s="10" t="s">
        <v>10</v>
      </c>
    </row>
    <row r="21" spans="1:7" x14ac:dyDescent="0.25">
      <c r="A21" s="5">
        <v>2343</v>
      </c>
      <c r="B21" s="6" t="s">
        <v>33</v>
      </c>
      <c r="C21" s="6" t="s">
        <v>34</v>
      </c>
      <c r="D21" s="7">
        <v>43908</v>
      </c>
      <c r="E21" s="8">
        <v>1756.0140993288487</v>
      </c>
      <c r="F21" s="9" t="s">
        <v>13</v>
      </c>
      <c r="G21" s="10" t="s">
        <v>10</v>
      </c>
    </row>
    <row r="22" spans="1:7" x14ac:dyDescent="0.25">
      <c r="A22" s="5">
        <v>2283</v>
      </c>
      <c r="B22" s="6" t="s">
        <v>35</v>
      </c>
      <c r="C22" s="6" t="s">
        <v>34</v>
      </c>
      <c r="D22" s="7">
        <v>43869</v>
      </c>
      <c r="E22" s="8">
        <v>7663.2243031185435</v>
      </c>
      <c r="F22" s="9" t="s">
        <v>9</v>
      </c>
      <c r="G22" s="10" t="s">
        <v>10</v>
      </c>
    </row>
    <row r="23" spans="1:7" x14ac:dyDescent="0.25">
      <c r="A23" s="5">
        <v>2352</v>
      </c>
      <c r="B23" s="11" t="s">
        <v>36</v>
      </c>
      <c r="C23" s="11" t="s">
        <v>37</v>
      </c>
      <c r="D23" s="7">
        <v>43893</v>
      </c>
      <c r="E23" s="8">
        <v>16797.972332416302</v>
      </c>
      <c r="F23" s="9" t="s">
        <v>9</v>
      </c>
      <c r="G23" s="10" t="s">
        <v>10</v>
      </c>
    </row>
    <row r="24" spans="1:7" x14ac:dyDescent="0.25">
      <c r="A24" s="5">
        <v>2287</v>
      </c>
      <c r="B24" s="11" t="s">
        <v>38</v>
      </c>
      <c r="C24" s="6" t="s">
        <v>34</v>
      </c>
      <c r="D24" s="7">
        <v>43873</v>
      </c>
      <c r="E24" s="8">
        <v>6572.6028125459025</v>
      </c>
      <c r="F24" s="9" t="s">
        <v>9</v>
      </c>
      <c r="G24" s="10" t="s">
        <v>10</v>
      </c>
    </row>
    <row r="25" spans="1:7" x14ac:dyDescent="0.25">
      <c r="A25" s="5">
        <v>2285</v>
      </c>
      <c r="B25" s="6" t="s">
        <v>39</v>
      </c>
      <c r="C25" s="6" t="s">
        <v>34</v>
      </c>
      <c r="D25" s="7">
        <v>43874</v>
      </c>
      <c r="E25" s="8">
        <v>17752.46615565888</v>
      </c>
      <c r="F25" s="9" t="s">
        <v>9</v>
      </c>
      <c r="G25" s="10" t="s">
        <v>10</v>
      </c>
    </row>
    <row r="26" spans="1:7" x14ac:dyDescent="0.25">
      <c r="A26" s="5">
        <v>2340</v>
      </c>
      <c r="B26" s="6" t="s">
        <v>40</v>
      </c>
      <c r="C26" s="6" t="s">
        <v>40</v>
      </c>
      <c r="D26" s="7">
        <v>43899</v>
      </c>
      <c r="E26" s="8">
        <v>1998.8440927829299</v>
      </c>
      <c r="F26" s="9" t="s">
        <v>9</v>
      </c>
      <c r="G26" s="10" t="s">
        <v>10</v>
      </c>
    </row>
    <row r="27" spans="1:7" x14ac:dyDescent="0.25">
      <c r="A27" s="5">
        <v>2291</v>
      </c>
      <c r="B27" s="6" t="s">
        <v>41</v>
      </c>
      <c r="C27" s="6" t="s">
        <v>34</v>
      </c>
      <c r="D27" s="7">
        <v>43877</v>
      </c>
      <c r="E27" s="8">
        <v>946.29706221754259</v>
      </c>
      <c r="F27" s="9" t="s">
        <v>9</v>
      </c>
      <c r="G27" s="10" t="s">
        <v>10</v>
      </c>
    </row>
    <row r="28" spans="1:7" x14ac:dyDescent="0.25">
      <c r="A28" s="5">
        <v>2378</v>
      </c>
      <c r="B28" s="11" t="s">
        <v>42</v>
      </c>
      <c r="C28" s="11" t="s">
        <v>34</v>
      </c>
      <c r="D28" s="7">
        <v>43959</v>
      </c>
      <c r="E28" s="8">
        <v>2337.0514025561297</v>
      </c>
      <c r="F28" s="9" t="s">
        <v>9</v>
      </c>
      <c r="G28" s="10" t="s">
        <v>10</v>
      </c>
    </row>
    <row r="29" spans="1:7" x14ac:dyDescent="0.25">
      <c r="A29" s="5">
        <v>2344</v>
      </c>
      <c r="B29" s="11" t="s">
        <v>43</v>
      </c>
      <c r="C29" s="11" t="s">
        <v>44</v>
      </c>
      <c r="D29" s="7">
        <v>43911</v>
      </c>
      <c r="E29" s="8">
        <v>10041.009508622745</v>
      </c>
      <c r="F29" s="9" t="s">
        <v>9</v>
      </c>
      <c r="G29" s="10" t="s">
        <v>10</v>
      </c>
    </row>
    <row r="30" spans="1:7" x14ac:dyDescent="0.25">
      <c r="A30" s="5">
        <v>2345</v>
      </c>
      <c r="B30" s="11" t="s">
        <v>45</v>
      </c>
      <c r="C30" s="11" t="s">
        <v>44</v>
      </c>
      <c r="D30" s="7">
        <v>43877</v>
      </c>
      <c r="E30" s="8">
        <v>16980.924183975316</v>
      </c>
      <c r="F30" s="9" t="s">
        <v>13</v>
      </c>
      <c r="G30" s="10" t="s">
        <v>10</v>
      </c>
    </row>
    <row r="31" spans="1:7" x14ac:dyDescent="0.25">
      <c r="A31" s="5">
        <v>2304</v>
      </c>
      <c r="B31" s="11" t="s">
        <v>46</v>
      </c>
      <c r="C31" s="11" t="s">
        <v>26</v>
      </c>
      <c r="D31" s="7">
        <v>43872</v>
      </c>
      <c r="E31" s="8">
        <v>16043.742052710162</v>
      </c>
      <c r="F31" s="9" t="s">
        <v>9</v>
      </c>
      <c r="G31" s="10" t="s">
        <v>10</v>
      </c>
    </row>
    <row r="32" spans="1:7" x14ac:dyDescent="0.25">
      <c r="A32" s="5">
        <v>2289</v>
      </c>
      <c r="B32" s="6" t="s">
        <v>47</v>
      </c>
      <c r="C32" s="6" t="s">
        <v>34</v>
      </c>
      <c r="D32" s="7">
        <v>43875</v>
      </c>
      <c r="E32" s="8">
        <v>9028.2726922327856</v>
      </c>
      <c r="F32" s="9" t="s">
        <v>9</v>
      </c>
      <c r="G32" s="10" t="s">
        <v>10</v>
      </c>
    </row>
    <row r="33" spans="1:7" x14ac:dyDescent="0.25">
      <c r="A33" s="5">
        <v>2360</v>
      </c>
      <c r="B33" s="6" t="s">
        <v>48</v>
      </c>
      <c r="C33" s="6" t="s">
        <v>8</v>
      </c>
      <c r="D33" s="7">
        <v>43905</v>
      </c>
      <c r="E33" s="8">
        <v>15350.030415041188</v>
      </c>
      <c r="F33" s="9" t="s">
        <v>9</v>
      </c>
      <c r="G33" s="10" t="s">
        <v>10</v>
      </c>
    </row>
    <row r="34" spans="1:7" x14ac:dyDescent="0.25">
      <c r="A34" s="5">
        <v>2294</v>
      </c>
      <c r="B34" s="11" t="s">
        <v>49</v>
      </c>
      <c r="C34" s="6" t="s">
        <v>34</v>
      </c>
      <c r="D34" s="7">
        <v>43880</v>
      </c>
      <c r="E34" s="8">
        <v>9573.4455209058397</v>
      </c>
      <c r="F34" s="9" t="s">
        <v>13</v>
      </c>
      <c r="G34" s="10" t="s">
        <v>10</v>
      </c>
    </row>
    <row r="35" spans="1:7" x14ac:dyDescent="0.25">
      <c r="A35" s="5">
        <v>2338</v>
      </c>
      <c r="B35" s="6" t="s">
        <v>50</v>
      </c>
      <c r="C35" s="6" t="s">
        <v>51</v>
      </c>
      <c r="D35" s="7">
        <v>43893</v>
      </c>
      <c r="E35" s="8">
        <v>5429.5333047743807</v>
      </c>
      <c r="F35" s="9" t="s">
        <v>9</v>
      </c>
      <c r="G35" s="10" t="s">
        <v>10</v>
      </c>
    </row>
    <row r="36" spans="1:7" x14ac:dyDescent="0.25">
      <c r="A36" s="5">
        <v>2346</v>
      </c>
      <c r="B36" s="6" t="s">
        <v>52</v>
      </c>
      <c r="C36" s="6" t="s">
        <v>44</v>
      </c>
      <c r="D36" s="7">
        <v>43878</v>
      </c>
      <c r="E36" s="8">
        <v>13882.95082158498</v>
      </c>
      <c r="F36" s="9" t="s">
        <v>9</v>
      </c>
      <c r="G36" s="10" t="s">
        <v>10</v>
      </c>
    </row>
    <row r="37" spans="1:7" x14ac:dyDescent="0.25">
      <c r="A37" s="5">
        <v>2306</v>
      </c>
      <c r="B37" s="11" t="s">
        <v>53</v>
      </c>
      <c r="C37" s="11" t="s">
        <v>26</v>
      </c>
      <c r="D37" s="7">
        <v>43874</v>
      </c>
      <c r="E37" s="8">
        <v>19337.304659662688</v>
      </c>
      <c r="F37" s="9" t="s">
        <v>19</v>
      </c>
      <c r="G37" s="10" t="s">
        <v>10</v>
      </c>
    </row>
    <row r="38" spans="1:7" x14ac:dyDescent="0.25">
      <c r="A38" s="5">
        <v>2354</v>
      </c>
      <c r="B38" s="11" t="s">
        <v>54</v>
      </c>
      <c r="C38" s="11" t="s">
        <v>37</v>
      </c>
      <c r="D38" s="7">
        <v>43886</v>
      </c>
      <c r="E38" s="8">
        <v>9198.9628054440691</v>
      </c>
      <c r="F38" s="9" t="s">
        <v>9</v>
      </c>
      <c r="G38" s="10" t="s">
        <v>10</v>
      </c>
    </row>
    <row r="39" spans="1:7" x14ac:dyDescent="0.25">
      <c r="A39" s="5">
        <v>2300</v>
      </c>
      <c r="B39" s="11" t="s">
        <v>55</v>
      </c>
      <c r="C39" s="6" t="s">
        <v>34</v>
      </c>
      <c r="D39" s="7">
        <v>43879</v>
      </c>
      <c r="E39" s="8">
        <v>9024.8432631301148</v>
      </c>
      <c r="F39" s="9" t="s">
        <v>9</v>
      </c>
      <c r="G39" s="10" t="s">
        <v>10</v>
      </c>
    </row>
    <row r="40" spans="1:7" x14ac:dyDescent="0.25">
      <c r="A40" s="5">
        <v>2297</v>
      </c>
      <c r="B40" s="6" t="s">
        <v>56</v>
      </c>
      <c r="C40" s="6" t="s">
        <v>34</v>
      </c>
      <c r="D40" s="7">
        <v>43883</v>
      </c>
      <c r="E40" s="8">
        <v>18239.254448019525</v>
      </c>
      <c r="F40" s="9" t="s">
        <v>19</v>
      </c>
      <c r="G40" s="10" t="s">
        <v>10</v>
      </c>
    </row>
    <row r="41" spans="1:7" x14ac:dyDescent="0.25">
      <c r="A41" s="5">
        <v>2308</v>
      </c>
      <c r="B41" s="11" t="s">
        <v>57</v>
      </c>
      <c r="C41" s="11" t="s">
        <v>26</v>
      </c>
      <c r="D41" s="7">
        <v>43881</v>
      </c>
      <c r="E41" s="8">
        <v>14939.156679444299</v>
      </c>
      <c r="F41" s="9" t="s">
        <v>9</v>
      </c>
      <c r="G41" s="10" t="s">
        <v>10</v>
      </c>
    </row>
    <row r="42" spans="1:7" x14ac:dyDescent="0.25">
      <c r="A42" s="5">
        <v>2355</v>
      </c>
      <c r="B42" s="11" t="s">
        <v>58</v>
      </c>
      <c r="C42" s="11" t="s">
        <v>37</v>
      </c>
      <c r="D42" s="7">
        <v>43889</v>
      </c>
      <c r="E42" s="8">
        <v>7240.2522661980665</v>
      </c>
      <c r="F42" s="9" t="s">
        <v>19</v>
      </c>
      <c r="G42" s="10" t="s">
        <v>10</v>
      </c>
    </row>
    <row r="43" spans="1:7" x14ac:dyDescent="0.25">
      <c r="A43" s="5">
        <v>2348</v>
      </c>
      <c r="B43" s="11" t="s">
        <v>59</v>
      </c>
      <c r="C43" s="11" t="s">
        <v>44</v>
      </c>
      <c r="D43" s="7">
        <v>43880</v>
      </c>
      <c r="E43" s="8">
        <v>14920.378235353073</v>
      </c>
      <c r="F43" s="9" t="s">
        <v>9</v>
      </c>
      <c r="G43" s="10" t="s">
        <v>10</v>
      </c>
    </row>
    <row r="44" spans="1:7" x14ac:dyDescent="0.25">
      <c r="A44" s="5">
        <v>2350</v>
      </c>
      <c r="B44" s="11" t="s">
        <v>60</v>
      </c>
      <c r="C44" s="11" t="s">
        <v>44</v>
      </c>
      <c r="D44" s="7">
        <v>43886</v>
      </c>
      <c r="E44" s="8">
        <v>6367.6622843273199</v>
      </c>
      <c r="F44" s="9" t="s">
        <v>9</v>
      </c>
      <c r="G44" s="10" t="s">
        <v>10</v>
      </c>
    </row>
    <row r="45" spans="1:7" x14ac:dyDescent="0.25">
      <c r="A45" s="5">
        <v>2310</v>
      </c>
      <c r="B45" s="11" t="s">
        <v>61</v>
      </c>
      <c r="C45" s="11" t="s">
        <v>26</v>
      </c>
      <c r="D45" s="7">
        <v>43883</v>
      </c>
      <c r="E45" s="8">
        <v>5627.0653556995712</v>
      </c>
      <c r="F45" s="9" t="s">
        <v>9</v>
      </c>
      <c r="G45" s="10" t="s">
        <v>10</v>
      </c>
    </row>
    <row r="46" spans="1:7" x14ac:dyDescent="0.25">
      <c r="A46" s="5">
        <v>2311</v>
      </c>
      <c r="B46" s="11" t="s">
        <v>61</v>
      </c>
      <c r="C46" s="11" t="s">
        <v>26</v>
      </c>
      <c r="D46" s="7">
        <v>43877</v>
      </c>
      <c r="E46" s="8">
        <v>7635.3983254857339</v>
      </c>
      <c r="F46" s="9" t="s">
        <v>9</v>
      </c>
      <c r="G46" s="10" t="s">
        <v>10</v>
      </c>
    </row>
    <row r="47" spans="1:7" x14ac:dyDescent="0.25">
      <c r="A47" s="5">
        <v>2376</v>
      </c>
      <c r="B47" s="11" t="s">
        <v>61</v>
      </c>
      <c r="C47" s="11" t="s">
        <v>26</v>
      </c>
      <c r="D47" s="7">
        <v>43953</v>
      </c>
      <c r="E47" s="8">
        <v>2774.6963826423475</v>
      </c>
      <c r="F47" s="9" t="s">
        <v>9</v>
      </c>
      <c r="G47" s="10" t="s">
        <v>10</v>
      </c>
    </row>
    <row r="48" spans="1:7" x14ac:dyDescent="0.25">
      <c r="A48" s="5">
        <v>2312</v>
      </c>
      <c r="B48" s="11" t="s">
        <v>62</v>
      </c>
      <c r="C48" s="11" t="s">
        <v>26</v>
      </c>
      <c r="D48" s="7">
        <v>43878</v>
      </c>
      <c r="E48" s="8">
        <v>11473.494595391927</v>
      </c>
      <c r="F48" s="9" t="s">
        <v>19</v>
      </c>
      <c r="G48" s="10" t="s">
        <v>10</v>
      </c>
    </row>
    <row r="49" spans="1:7" x14ac:dyDescent="0.25">
      <c r="A49" s="5">
        <v>2290</v>
      </c>
      <c r="B49" s="6" t="s">
        <v>63</v>
      </c>
      <c r="C49" s="6" t="s">
        <v>34</v>
      </c>
      <c r="D49" s="7">
        <v>43876</v>
      </c>
      <c r="E49" s="8">
        <v>10892.650418191855</v>
      </c>
      <c r="F49" s="9" t="s">
        <v>9</v>
      </c>
      <c r="G49" s="10" t="s">
        <v>64</v>
      </c>
    </row>
    <row r="50" spans="1:7" x14ac:dyDescent="0.25">
      <c r="A50" s="5">
        <v>2363</v>
      </c>
      <c r="B50" s="6" t="s">
        <v>65</v>
      </c>
      <c r="C50" s="6" t="s">
        <v>8</v>
      </c>
      <c r="D50" s="7">
        <v>43914</v>
      </c>
      <c r="E50" s="8">
        <v>3680.8848006691796</v>
      </c>
      <c r="F50" s="9" t="s">
        <v>13</v>
      </c>
      <c r="G50" s="10" t="s">
        <v>64</v>
      </c>
    </row>
    <row r="51" spans="1:7" x14ac:dyDescent="0.25">
      <c r="A51" s="5">
        <v>2368</v>
      </c>
      <c r="B51" s="6" t="s">
        <v>66</v>
      </c>
      <c r="C51" s="6" t="s">
        <v>66</v>
      </c>
      <c r="D51" s="7">
        <v>43929</v>
      </c>
      <c r="E51" s="8">
        <v>1051.2808259759154</v>
      </c>
      <c r="F51" s="9" t="s">
        <v>9</v>
      </c>
      <c r="G51" s="10" t="s">
        <v>64</v>
      </c>
    </row>
    <row r="52" spans="1:7" x14ac:dyDescent="0.25">
      <c r="A52" s="5">
        <v>2301</v>
      </c>
      <c r="B52" s="11" t="s">
        <v>67</v>
      </c>
      <c r="C52" s="11" t="s">
        <v>26</v>
      </c>
      <c r="D52" s="7">
        <v>43880</v>
      </c>
      <c r="E52" s="8">
        <v>17212.227200865746</v>
      </c>
      <c r="F52" s="9" t="s">
        <v>9</v>
      </c>
      <c r="G52" s="10" t="s">
        <v>64</v>
      </c>
    </row>
    <row r="53" spans="1:7" x14ac:dyDescent="0.25">
      <c r="A53" s="5">
        <v>2320</v>
      </c>
      <c r="B53" s="11" t="s">
        <v>68</v>
      </c>
      <c r="C53" s="11" t="s">
        <v>69</v>
      </c>
      <c r="D53" s="7">
        <v>43878</v>
      </c>
      <c r="E53" s="8">
        <v>17483.397064230528</v>
      </c>
      <c r="F53" s="9" t="s">
        <v>9</v>
      </c>
      <c r="G53" s="10" t="s">
        <v>64</v>
      </c>
    </row>
    <row r="54" spans="1:7" x14ac:dyDescent="0.25">
      <c r="A54" s="5">
        <v>2321</v>
      </c>
      <c r="B54" s="11" t="s">
        <v>70</v>
      </c>
      <c r="C54" s="11" t="s">
        <v>69</v>
      </c>
      <c r="D54" s="7">
        <v>43883</v>
      </c>
      <c r="E54" s="8">
        <v>8669.1078080381176</v>
      </c>
      <c r="F54" s="9" t="s">
        <v>9</v>
      </c>
      <c r="G54" s="10" t="s">
        <v>64</v>
      </c>
    </row>
    <row r="55" spans="1:7" x14ac:dyDescent="0.25">
      <c r="A55" s="5">
        <v>2299</v>
      </c>
      <c r="B55" s="11" t="s">
        <v>71</v>
      </c>
      <c r="C55" s="11" t="s">
        <v>72</v>
      </c>
      <c r="D55" s="7">
        <v>43878</v>
      </c>
      <c r="E55" s="8">
        <v>10905.691711970587</v>
      </c>
      <c r="F55" s="9" t="s">
        <v>9</v>
      </c>
      <c r="G55" s="10" t="s">
        <v>64</v>
      </c>
    </row>
    <row r="56" spans="1:7" x14ac:dyDescent="0.25">
      <c r="A56" s="5">
        <v>2341</v>
      </c>
      <c r="B56" s="11" t="s">
        <v>71</v>
      </c>
      <c r="C56" s="11" t="s">
        <v>73</v>
      </c>
      <c r="D56" s="7">
        <v>43902</v>
      </c>
      <c r="E56" s="8">
        <v>14874.375221154045</v>
      </c>
      <c r="F56" s="9" t="s">
        <v>9</v>
      </c>
      <c r="G56" s="10" t="s">
        <v>64</v>
      </c>
    </row>
    <row r="57" spans="1:7" x14ac:dyDescent="0.25">
      <c r="A57" s="5">
        <v>2353</v>
      </c>
      <c r="B57" s="11" t="s">
        <v>25</v>
      </c>
      <c r="C57" s="11" t="s">
        <v>37</v>
      </c>
      <c r="D57" s="7">
        <v>43896</v>
      </c>
      <c r="E57" s="8">
        <v>17112.816660503559</v>
      </c>
      <c r="F57" s="9" t="s">
        <v>13</v>
      </c>
      <c r="G57" s="10" t="s">
        <v>64</v>
      </c>
    </row>
    <row r="58" spans="1:7" x14ac:dyDescent="0.25">
      <c r="A58" s="5">
        <v>2332</v>
      </c>
      <c r="B58" s="12" t="s">
        <v>74</v>
      </c>
      <c r="C58" s="6" t="s">
        <v>75</v>
      </c>
      <c r="D58" s="7">
        <v>43878</v>
      </c>
      <c r="E58" s="8">
        <v>17350.851011862465</v>
      </c>
      <c r="F58" s="9" t="s">
        <v>19</v>
      </c>
      <c r="G58" s="10" t="s">
        <v>64</v>
      </c>
    </row>
    <row r="59" spans="1:7" x14ac:dyDescent="0.25">
      <c r="A59" s="5">
        <v>2371</v>
      </c>
      <c r="B59" s="6" t="s">
        <v>76</v>
      </c>
      <c r="C59" s="6" t="s">
        <v>8</v>
      </c>
      <c r="D59" s="7">
        <v>43938</v>
      </c>
      <c r="E59" s="8">
        <v>19884.45238706551</v>
      </c>
      <c r="F59" s="9" t="s">
        <v>9</v>
      </c>
      <c r="G59" s="10" t="s">
        <v>64</v>
      </c>
    </row>
    <row r="60" spans="1:7" x14ac:dyDescent="0.25">
      <c r="A60" s="5">
        <v>2371</v>
      </c>
      <c r="B60" s="6" t="s">
        <v>77</v>
      </c>
      <c r="C60" s="6" t="s">
        <v>78</v>
      </c>
      <c r="D60" s="7">
        <v>43868</v>
      </c>
      <c r="E60" s="8">
        <v>18934.339036043664</v>
      </c>
      <c r="F60" s="9" t="s">
        <v>9</v>
      </c>
      <c r="G60" s="10" t="s">
        <v>64</v>
      </c>
    </row>
    <row r="61" spans="1:7" x14ac:dyDescent="0.25">
      <c r="A61" s="5">
        <v>2374</v>
      </c>
      <c r="B61" s="6" t="s">
        <v>79</v>
      </c>
      <c r="C61" s="6" t="s">
        <v>8</v>
      </c>
      <c r="D61" s="7">
        <v>43947</v>
      </c>
      <c r="E61" s="8">
        <v>15285.820127941268</v>
      </c>
      <c r="F61" s="9" t="s">
        <v>9</v>
      </c>
      <c r="G61" s="10" t="s">
        <v>64</v>
      </c>
    </row>
    <row r="62" spans="1:7" x14ac:dyDescent="0.25">
      <c r="A62" s="5">
        <v>2377</v>
      </c>
      <c r="B62" s="6" t="s">
        <v>80</v>
      </c>
      <c r="C62" s="6" t="s">
        <v>8</v>
      </c>
      <c r="D62" s="7">
        <v>43956</v>
      </c>
      <c r="E62" s="8">
        <v>14519.713930496137</v>
      </c>
      <c r="F62" s="9" t="s">
        <v>9</v>
      </c>
      <c r="G62" s="10" t="s">
        <v>64</v>
      </c>
    </row>
    <row r="63" spans="1:7" x14ac:dyDescent="0.25">
      <c r="A63" s="5">
        <v>2336</v>
      </c>
      <c r="B63" s="6" t="s">
        <v>81</v>
      </c>
      <c r="C63" s="6" t="s">
        <v>51</v>
      </c>
      <c r="D63" s="7">
        <v>43886</v>
      </c>
      <c r="E63" s="8">
        <v>17070.381873553648</v>
      </c>
      <c r="F63" s="9" t="s">
        <v>9</v>
      </c>
      <c r="G63" s="10" t="s">
        <v>64</v>
      </c>
    </row>
    <row r="64" spans="1:7" x14ac:dyDescent="0.25">
      <c r="A64" s="5">
        <v>2380</v>
      </c>
      <c r="B64" s="13" t="s">
        <v>82</v>
      </c>
      <c r="C64" s="6" t="s">
        <v>8</v>
      </c>
      <c r="D64" s="7">
        <v>43965</v>
      </c>
      <c r="E64" s="8">
        <v>10774.331310359032</v>
      </c>
      <c r="F64" s="9" t="s">
        <v>9</v>
      </c>
      <c r="G64" s="10" t="s">
        <v>64</v>
      </c>
    </row>
    <row r="65" spans="1:7" x14ac:dyDescent="0.25">
      <c r="A65" s="5">
        <v>2317</v>
      </c>
      <c r="B65" s="6" t="s">
        <v>83</v>
      </c>
      <c r="C65" s="6" t="s">
        <v>84</v>
      </c>
      <c r="D65" s="7">
        <v>43878</v>
      </c>
      <c r="E65" s="8">
        <v>16361.856177167607</v>
      </c>
      <c r="F65" s="9" t="s">
        <v>9</v>
      </c>
      <c r="G65" s="10" t="s">
        <v>64</v>
      </c>
    </row>
    <row r="66" spans="1:7" x14ac:dyDescent="0.25">
      <c r="A66" s="5">
        <v>2337</v>
      </c>
      <c r="B66" s="6" t="s">
        <v>85</v>
      </c>
      <c r="C66" s="6" t="s">
        <v>51</v>
      </c>
      <c r="D66" s="7">
        <v>43889</v>
      </c>
      <c r="E66" s="8">
        <v>12446.920170380285</v>
      </c>
      <c r="F66" s="9" t="s">
        <v>9</v>
      </c>
      <c r="G66" s="10" t="s">
        <v>64</v>
      </c>
    </row>
    <row r="67" spans="1:7" x14ac:dyDescent="0.25">
      <c r="A67" s="5">
        <v>2319</v>
      </c>
      <c r="B67" s="6" t="s">
        <v>86</v>
      </c>
      <c r="C67" s="6" t="s">
        <v>87</v>
      </c>
      <c r="D67" s="7">
        <v>43877</v>
      </c>
      <c r="E67" s="8">
        <v>15912.153228496511</v>
      </c>
      <c r="F67" s="9" t="s">
        <v>13</v>
      </c>
      <c r="G67" s="10" t="s">
        <v>64</v>
      </c>
    </row>
    <row r="68" spans="1:7" x14ac:dyDescent="0.25">
      <c r="A68" s="5">
        <v>2303</v>
      </c>
      <c r="B68" s="11" t="s">
        <v>88</v>
      </c>
      <c r="C68" s="11" t="s">
        <v>26</v>
      </c>
      <c r="D68" s="7">
        <v>43874</v>
      </c>
      <c r="E68" s="8">
        <v>16755.097973938777</v>
      </c>
      <c r="F68" s="9" t="s">
        <v>9</v>
      </c>
      <c r="G68" s="10" t="s">
        <v>64</v>
      </c>
    </row>
    <row r="69" spans="1:7" x14ac:dyDescent="0.25">
      <c r="A69" s="5">
        <v>2333</v>
      </c>
      <c r="B69" s="6" t="s">
        <v>89</v>
      </c>
      <c r="C69" s="6" t="s">
        <v>75</v>
      </c>
      <c r="D69" s="7">
        <v>43879</v>
      </c>
      <c r="E69" s="8">
        <v>6934.3275012887243</v>
      </c>
      <c r="F69" s="9" t="s">
        <v>9</v>
      </c>
      <c r="G69" s="10" t="s">
        <v>64</v>
      </c>
    </row>
    <row r="70" spans="1:7" x14ac:dyDescent="0.25">
      <c r="A70" s="5">
        <v>2322</v>
      </c>
      <c r="B70" s="11" t="s">
        <v>90</v>
      </c>
      <c r="C70" s="11" t="s">
        <v>69</v>
      </c>
      <c r="D70" s="7">
        <v>43877</v>
      </c>
      <c r="E70" s="8">
        <v>3534.3227423446779</v>
      </c>
      <c r="F70" s="9" t="s">
        <v>9</v>
      </c>
      <c r="G70" s="10" t="s">
        <v>64</v>
      </c>
    </row>
    <row r="71" spans="1:7" x14ac:dyDescent="0.25">
      <c r="A71" s="5">
        <v>2305</v>
      </c>
      <c r="B71" s="11" t="s">
        <v>91</v>
      </c>
      <c r="C71" s="11" t="s">
        <v>26</v>
      </c>
      <c r="D71" s="7">
        <v>43873</v>
      </c>
      <c r="E71" s="8">
        <v>9817.2396664962489</v>
      </c>
      <c r="F71" s="9" t="s">
        <v>19</v>
      </c>
      <c r="G71" s="10" t="s">
        <v>64</v>
      </c>
    </row>
    <row r="72" spans="1:7" x14ac:dyDescent="0.25">
      <c r="A72" s="5">
        <v>2293</v>
      </c>
      <c r="B72" s="11" t="s">
        <v>47</v>
      </c>
      <c r="C72" s="6" t="s">
        <v>34</v>
      </c>
      <c r="D72" s="7">
        <v>43879</v>
      </c>
      <c r="E72" s="8">
        <v>16119.065971440883</v>
      </c>
      <c r="F72" s="9" t="s">
        <v>9</v>
      </c>
      <c r="G72" s="10" t="s">
        <v>64</v>
      </c>
    </row>
    <row r="73" spans="1:7" x14ac:dyDescent="0.25">
      <c r="A73" s="5">
        <v>2323</v>
      </c>
      <c r="B73" s="11" t="s">
        <v>92</v>
      </c>
      <c r="C73" s="11" t="s">
        <v>69</v>
      </c>
      <c r="D73" s="7">
        <v>43878</v>
      </c>
      <c r="E73" s="8">
        <v>14810.192567079619</v>
      </c>
      <c r="F73" s="9" t="s">
        <v>9</v>
      </c>
      <c r="G73" s="10" t="s">
        <v>64</v>
      </c>
    </row>
    <row r="74" spans="1:7" x14ac:dyDescent="0.25">
      <c r="A74" s="5">
        <v>2296</v>
      </c>
      <c r="B74" s="11" t="s">
        <v>93</v>
      </c>
      <c r="C74" s="6" t="s">
        <v>34</v>
      </c>
      <c r="D74" s="7">
        <v>43882</v>
      </c>
      <c r="E74" s="8">
        <v>12969.556329747278</v>
      </c>
      <c r="F74" s="9" t="s">
        <v>19</v>
      </c>
      <c r="G74" s="10" t="s">
        <v>64</v>
      </c>
    </row>
    <row r="75" spans="1:7" x14ac:dyDescent="0.25">
      <c r="A75" s="5">
        <v>2339</v>
      </c>
      <c r="B75" s="6" t="s">
        <v>94</v>
      </c>
      <c r="C75" s="6" t="s">
        <v>51</v>
      </c>
      <c r="D75" s="7">
        <v>43896</v>
      </c>
      <c r="E75" s="8">
        <v>7673.1261891958848</v>
      </c>
      <c r="F75" s="9" t="s">
        <v>9</v>
      </c>
      <c r="G75" s="10" t="s">
        <v>64</v>
      </c>
    </row>
    <row r="76" spans="1:7" x14ac:dyDescent="0.25">
      <c r="A76" s="5">
        <v>2358</v>
      </c>
      <c r="B76" s="6" t="s">
        <v>95</v>
      </c>
      <c r="C76" s="6" t="s">
        <v>96</v>
      </c>
      <c r="D76" s="7">
        <v>43899</v>
      </c>
      <c r="E76" s="8">
        <v>10319.436602426593</v>
      </c>
      <c r="F76" s="9" t="s">
        <v>9</v>
      </c>
      <c r="G76" s="10" t="s">
        <v>64</v>
      </c>
    </row>
    <row r="77" spans="1:7" x14ac:dyDescent="0.25">
      <c r="A77" s="5">
        <v>2318</v>
      </c>
      <c r="B77" s="6" t="s">
        <v>97</v>
      </c>
      <c r="C77" s="6" t="s">
        <v>84</v>
      </c>
      <c r="D77" s="7">
        <v>43883</v>
      </c>
      <c r="E77" s="8">
        <v>14016.055963061654</v>
      </c>
      <c r="F77" s="9" t="s">
        <v>19</v>
      </c>
      <c r="G77" s="10" t="s">
        <v>64</v>
      </c>
    </row>
    <row r="78" spans="1:7" x14ac:dyDescent="0.25">
      <c r="A78" s="5">
        <v>2307</v>
      </c>
      <c r="B78" s="11" t="s">
        <v>98</v>
      </c>
      <c r="C78" s="11" t="s">
        <v>26</v>
      </c>
      <c r="D78" s="7">
        <v>43880</v>
      </c>
      <c r="E78" s="8">
        <v>15895.60254726397</v>
      </c>
      <c r="F78" s="9" t="s">
        <v>13</v>
      </c>
      <c r="G78" s="10" t="s">
        <v>64</v>
      </c>
    </row>
    <row r="79" spans="1:7" x14ac:dyDescent="0.25">
      <c r="A79" s="5">
        <v>2328</v>
      </c>
      <c r="B79" s="11" t="s">
        <v>99</v>
      </c>
      <c r="C79" s="11" t="s">
        <v>100</v>
      </c>
      <c r="D79" s="7">
        <v>43883</v>
      </c>
      <c r="E79" s="8">
        <v>9090.2652342097481</v>
      </c>
      <c r="F79" s="9" t="s">
        <v>19</v>
      </c>
      <c r="G79" s="10" t="s">
        <v>64</v>
      </c>
    </row>
    <row r="80" spans="1:7" x14ac:dyDescent="0.25">
      <c r="A80" s="5">
        <v>2329</v>
      </c>
      <c r="B80" s="11" t="s">
        <v>101</v>
      </c>
      <c r="C80" s="11" t="s">
        <v>100</v>
      </c>
      <c r="D80" s="7">
        <v>43884</v>
      </c>
      <c r="E80" s="8">
        <v>19721.405173944611</v>
      </c>
      <c r="F80" s="9" t="s">
        <v>9</v>
      </c>
      <c r="G80" s="10" t="s">
        <v>64</v>
      </c>
    </row>
    <row r="81" spans="1:7" x14ac:dyDescent="0.25">
      <c r="A81" s="5">
        <v>2324</v>
      </c>
      <c r="B81" s="6" t="s">
        <v>102</v>
      </c>
      <c r="C81" s="6" t="s">
        <v>8</v>
      </c>
      <c r="D81" s="7">
        <v>43908</v>
      </c>
      <c r="E81" s="8">
        <v>943.39622641509459</v>
      </c>
      <c r="F81" s="9" t="s">
        <v>9</v>
      </c>
      <c r="G81" s="10" t="s">
        <v>103</v>
      </c>
    </row>
    <row r="82" spans="1:7" x14ac:dyDescent="0.25">
      <c r="A82" s="5">
        <v>2324</v>
      </c>
      <c r="B82" s="11" t="s">
        <v>104</v>
      </c>
      <c r="C82" s="11" t="s">
        <v>100</v>
      </c>
      <c r="D82" s="7">
        <v>43879</v>
      </c>
      <c r="E82" s="8">
        <v>15127.741288934456</v>
      </c>
      <c r="F82" s="9" t="s">
        <v>19</v>
      </c>
      <c r="G82" s="10" t="s">
        <v>103</v>
      </c>
    </row>
    <row r="83" spans="1:7" x14ac:dyDescent="0.25">
      <c r="A83" s="5">
        <v>2334</v>
      </c>
      <c r="B83" s="11" t="s">
        <v>105</v>
      </c>
      <c r="C83" s="11" t="s">
        <v>106</v>
      </c>
      <c r="D83" s="7">
        <v>43880</v>
      </c>
      <c r="E83" s="8">
        <v>6256.9301565583446</v>
      </c>
      <c r="F83" s="9" t="s">
        <v>19</v>
      </c>
      <c r="G83" s="10" t="s">
        <v>103</v>
      </c>
    </row>
    <row r="84" spans="1:7" x14ac:dyDescent="0.25">
      <c r="A84" s="5">
        <v>2330</v>
      </c>
      <c r="B84" s="6" t="s">
        <v>107</v>
      </c>
      <c r="C84" s="6" t="s">
        <v>75</v>
      </c>
      <c r="D84" s="7">
        <v>43883</v>
      </c>
      <c r="E84" s="8">
        <v>8146.7533100203764</v>
      </c>
      <c r="F84" s="9" t="s">
        <v>19</v>
      </c>
      <c r="G84" s="10" t="s">
        <v>103</v>
      </c>
    </row>
    <row r="85" spans="1:7" x14ac:dyDescent="0.25">
      <c r="A85" s="5">
        <v>2366</v>
      </c>
      <c r="B85" s="6" t="s">
        <v>108</v>
      </c>
      <c r="C85" s="6" t="s">
        <v>8</v>
      </c>
      <c r="D85" s="7">
        <v>43923</v>
      </c>
      <c r="E85" s="8">
        <v>10484.190666067925</v>
      </c>
      <c r="F85" s="9" t="s">
        <v>9</v>
      </c>
      <c r="G85" s="10" t="s">
        <v>103</v>
      </c>
    </row>
    <row r="86" spans="1:7" x14ac:dyDescent="0.25">
      <c r="A86" s="5">
        <v>2351</v>
      </c>
      <c r="B86" s="11" t="s">
        <v>109</v>
      </c>
      <c r="C86" s="11" t="s">
        <v>100</v>
      </c>
      <c r="D86" s="7">
        <v>43889</v>
      </c>
      <c r="E86" s="8">
        <v>1037.8343786103671</v>
      </c>
      <c r="F86" s="9" t="s">
        <v>9</v>
      </c>
      <c r="G86" s="10" t="s">
        <v>103</v>
      </c>
    </row>
    <row r="87" spans="1:7" x14ac:dyDescent="0.25">
      <c r="A87" s="5">
        <v>2331</v>
      </c>
      <c r="B87" s="6" t="s">
        <v>110</v>
      </c>
      <c r="C87" s="6" t="s">
        <v>75</v>
      </c>
      <c r="D87" s="7">
        <v>43877</v>
      </c>
      <c r="E87" s="8">
        <v>13490.797710112194</v>
      </c>
      <c r="F87" s="9" t="s">
        <v>9</v>
      </c>
      <c r="G87" s="10" t="s">
        <v>103</v>
      </c>
    </row>
    <row r="88" spans="1:7" x14ac:dyDescent="0.25">
      <c r="A88" s="5">
        <v>2326</v>
      </c>
      <c r="B88" s="11" t="s">
        <v>111</v>
      </c>
      <c r="C88" s="11" t="s">
        <v>100</v>
      </c>
      <c r="D88" s="7">
        <v>43881</v>
      </c>
      <c r="E88" s="8">
        <v>16113.578934160503</v>
      </c>
      <c r="F88" s="9" t="s">
        <v>19</v>
      </c>
      <c r="G88" s="10" t="s">
        <v>103</v>
      </c>
    </row>
    <row r="89" spans="1:7" x14ac:dyDescent="0.25">
      <c r="A89" s="5">
        <v>2325</v>
      </c>
      <c r="B89" s="11" t="s">
        <v>112</v>
      </c>
      <c r="C89" s="11" t="s">
        <v>100</v>
      </c>
      <c r="D89" s="7">
        <v>43880</v>
      </c>
      <c r="E89" s="8">
        <v>13773.738625286036</v>
      </c>
      <c r="F89" s="9" t="s">
        <v>9</v>
      </c>
      <c r="G89" s="10" t="s">
        <v>103</v>
      </c>
    </row>
    <row r="90" spans="1:7" x14ac:dyDescent="0.25">
      <c r="A90" s="5">
        <v>2284</v>
      </c>
      <c r="B90" s="14" t="s">
        <v>113</v>
      </c>
      <c r="C90" s="6" t="s">
        <v>34</v>
      </c>
      <c r="D90" s="7">
        <v>43870</v>
      </c>
      <c r="E90" s="8">
        <v>4752.4209272126727</v>
      </c>
      <c r="F90" s="9" t="s">
        <v>9</v>
      </c>
      <c r="G90" s="10" t="s">
        <v>103</v>
      </c>
    </row>
    <row r="91" spans="1:7" x14ac:dyDescent="0.25">
      <c r="A91" s="5">
        <v>2288</v>
      </c>
      <c r="B91" s="6" t="s">
        <v>114</v>
      </c>
      <c r="C91" s="6" t="s">
        <v>34</v>
      </c>
      <c r="D91" s="7">
        <v>43874</v>
      </c>
      <c r="E91" s="8">
        <v>13758.762013307427</v>
      </c>
      <c r="F91" s="9" t="s">
        <v>9</v>
      </c>
      <c r="G91" s="10" t="s">
        <v>103</v>
      </c>
    </row>
    <row r="92" spans="1:7" x14ac:dyDescent="0.25">
      <c r="A92" s="5">
        <v>2292</v>
      </c>
      <c r="B92" s="11" t="s">
        <v>115</v>
      </c>
      <c r="C92" s="6" t="s">
        <v>34</v>
      </c>
      <c r="D92" s="7">
        <v>43878</v>
      </c>
      <c r="E92" s="8">
        <v>17809.988038486044</v>
      </c>
      <c r="F92" s="9" t="s">
        <v>9</v>
      </c>
      <c r="G92" s="10" t="s">
        <v>103</v>
      </c>
    </row>
    <row r="93" spans="1:7" x14ac:dyDescent="0.25">
      <c r="A93" s="5">
        <v>2295</v>
      </c>
      <c r="B93" s="11" t="s">
        <v>116</v>
      </c>
      <c r="C93" s="6" t="s">
        <v>34</v>
      </c>
      <c r="D93" s="7">
        <v>43881</v>
      </c>
      <c r="E93" s="8">
        <v>5035.000816243738</v>
      </c>
      <c r="F93" s="9" t="s">
        <v>19</v>
      </c>
      <c r="G93" s="10" t="s">
        <v>103</v>
      </c>
    </row>
    <row r="94" spans="1:7" x14ac:dyDescent="0.25">
      <c r="A94" s="5">
        <v>2327</v>
      </c>
      <c r="B94" s="11" t="s">
        <v>117</v>
      </c>
      <c r="C94" s="11" t="s">
        <v>100</v>
      </c>
      <c r="D94" s="7">
        <v>43882</v>
      </c>
      <c r="E94" s="8">
        <v>15685.25239030997</v>
      </c>
      <c r="F94" s="9" t="s">
        <v>9</v>
      </c>
      <c r="G94" s="10" t="s">
        <v>103</v>
      </c>
    </row>
    <row r="95" spans="1:7" x14ac:dyDescent="0.25">
      <c r="A95" s="5">
        <v>2347</v>
      </c>
      <c r="B95" s="11" t="s">
        <v>118</v>
      </c>
      <c r="C95" s="11" t="s">
        <v>44</v>
      </c>
      <c r="D95" s="7">
        <v>43879</v>
      </c>
      <c r="E95" s="8">
        <v>8686.5587860946289</v>
      </c>
      <c r="F95" s="9" t="s">
        <v>13</v>
      </c>
      <c r="G95" s="10" t="s">
        <v>103</v>
      </c>
    </row>
    <row r="96" spans="1:7" x14ac:dyDescent="0.25">
      <c r="A96" s="5">
        <v>2298</v>
      </c>
      <c r="B96" s="11" t="s">
        <v>119</v>
      </c>
      <c r="C96" s="6" t="s">
        <v>34</v>
      </c>
      <c r="D96" s="7">
        <v>43877</v>
      </c>
      <c r="E96" s="8">
        <v>11944.473999767028</v>
      </c>
      <c r="F96" s="9" t="s">
        <v>13</v>
      </c>
      <c r="G96" s="10" t="s">
        <v>103</v>
      </c>
    </row>
    <row r="97" spans="1:7" x14ac:dyDescent="0.25">
      <c r="A97" s="5">
        <v>2286</v>
      </c>
      <c r="B97" s="12" t="s">
        <v>120</v>
      </c>
      <c r="C97" s="6" t="s">
        <v>34</v>
      </c>
      <c r="D97" s="7">
        <v>43872</v>
      </c>
      <c r="E97" s="8">
        <v>11196.654725874407</v>
      </c>
      <c r="F97" s="9" t="s">
        <v>9</v>
      </c>
      <c r="G97" s="10" t="s">
        <v>103</v>
      </c>
    </row>
    <row r="98" spans="1:7" x14ac:dyDescent="0.25">
      <c r="A98" s="5">
        <v>2349</v>
      </c>
      <c r="B98" s="11" t="s">
        <v>121</v>
      </c>
      <c r="C98" s="11" t="s">
        <v>44</v>
      </c>
      <c r="D98" s="7">
        <v>43883</v>
      </c>
      <c r="E98" s="8">
        <v>17261.189402533786</v>
      </c>
      <c r="F98" s="9" t="s">
        <v>19</v>
      </c>
      <c r="G98" s="10" t="s">
        <v>103</v>
      </c>
    </row>
    <row r="99" spans="1:7" x14ac:dyDescent="0.25">
      <c r="A99" s="5">
        <v>2335</v>
      </c>
      <c r="B99" s="11" t="s">
        <v>122</v>
      </c>
      <c r="C99" s="11" t="s">
        <v>106</v>
      </c>
      <c r="D99" s="7">
        <v>43883</v>
      </c>
      <c r="E99" s="8">
        <v>13537.607559502449</v>
      </c>
      <c r="F99" s="9" t="s">
        <v>9</v>
      </c>
      <c r="G99" s="10" t="s">
        <v>103</v>
      </c>
    </row>
    <row r="100" spans="1:7" x14ac:dyDescent="0.25">
      <c r="A100" s="5">
        <v>2356</v>
      </c>
      <c r="B100" s="11" t="s">
        <v>61</v>
      </c>
      <c r="C100" s="11" t="s">
        <v>37</v>
      </c>
      <c r="D100" s="7">
        <v>43893</v>
      </c>
      <c r="E100" s="8">
        <v>10744.046331207825</v>
      </c>
      <c r="F100" s="9" t="s">
        <v>9</v>
      </c>
      <c r="G100" s="10" t="s">
        <v>103</v>
      </c>
    </row>
    <row r="101" spans="1:7" x14ac:dyDescent="0.25">
      <c r="A101" s="5">
        <v>2381</v>
      </c>
      <c r="B101" s="6" t="s">
        <v>31</v>
      </c>
      <c r="C101" s="6" t="s">
        <v>8</v>
      </c>
      <c r="D101" s="7">
        <v>43968</v>
      </c>
      <c r="E101" s="8">
        <v>18277.195646690652</v>
      </c>
      <c r="F101" s="9" t="s">
        <v>9</v>
      </c>
      <c r="G101" s="10" t="s">
        <v>103</v>
      </c>
    </row>
    <row r="102" spans="1:7" x14ac:dyDescent="0.25">
      <c r="A102" s="5">
        <v>2384</v>
      </c>
      <c r="B102" s="6" t="s">
        <v>31</v>
      </c>
      <c r="C102" s="6" t="s">
        <v>8</v>
      </c>
      <c r="D102" s="7">
        <v>43977</v>
      </c>
      <c r="E102" s="8">
        <v>30933.115508394989</v>
      </c>
      <c r="F102" s="9" t="s">
        <v>9</v>
      </c>
      <c r="G102" s="10" t="s">
        <v>103</v>
      </c>
    </row>
    <row r="103" spans="1:7" x14ac:dyDescent="0.25">
      <c r="A103" s="5">
        <v>2382</v>
      </c>
      <c r="B103" s="6" t="s">
        <v>32</v>
      </c>
      <c r="C103" s="6" t="s">
        <v>8</v>
      </c>
      <c r="D103" s="7">
        <v>43971</v>
      </c>
      <c r="E103" s="8">
        <v>25784.6</v>
      </c>
      <c r="F103" s="9" t="s">
        <v>9</v>
      </c>
      <c r="G103" s="10" t="s">
        <v>103</v>
      </c>
    </row>
    <row r="104" spans="1:7" x14ac:dyDescent="0.25">
      <c r="A104" s="5">
        <v>2383</v>
      </c>
      <c r="B104" s="13" t="s">
        <v>82</v>
      </c>
      <c r="C104" s="6" t="s">
        <v>8</v>
      </c>
      <c r="D104" s="7">
        <v>43974</v>
      </c>
      <c r="E104" s="8">
        <v>26714.475554493543</v>
      </c>
      <c r="F104" s="9" t="s">
        <v>9</v>
      </c>
      <c r="G104" s="10" t="s">
        <v>103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ECDB5A-31FD-4512-B90D-B109EA2A5E4F}">
  <dimension ref="A1:O16"/>
  <sheetViews>
    <sheetView workbookViewId="0">
      <selection activeCell="O4" sqref="O4"/>
    </sheetView>
  </sheetViews>
  <sheetFormatPr defaultRowHeight="15" x14ac:dyDescent="0.25"/>
  <cols>
    <col min="1" max="1" width="13.140625" customWidth="1"/>
    <col min="2" max="2" width="13.5703125" customWidth="1"/>
    <col min="4" max="4" width="18.85546875" customWidth="1"/>
    <col min="7" max="7" width="11.140625" customWidth="1"/>
    <col min="8" max="8" width="12.28515625" customWidth="1"/>
    <col min="10" max="10" width="14.5703125" customWidth="1"/>
    <col min="12" max="12" width="11" bestFit="1" customWidth="1"/>
    <col min="13" max="13" width="9.42578125" bestFit="1" customWidth="1"/>
    <col min="15" max="15" width="15.42578125" bestFit="1" customWidth="1"/>
  </cols>
  <sheetData>
    <row r="1" spans="1:15" ht="32.25" customHeight="1" x14ac:dyDescent="0.25">
      <c r="A1" s="19" t="s">
        <v>123</v>
      </c>
      <c r="B1" s="19" t="s">
        <v>123</v>
      </c>
      <c r="D1" s="18" t="s">
        <v>124</v>
      </c>
      <c r="G1" s="18"/>
      <c r="H1" s="18"/>
      <c r="J1" s="18" t="s">
        <v>129</v>
      </c>
      <c r="L1" s="18" t="s">
        <v>130</v>
      </c>
    </row>
    <row r="2" spans="1:15" x14ac:dyDescent="0.25">
      <c r="A2" s="16">
        <v>0.48819444444444443</v>
      </c>
      <c r="B2" s="16">
        <v>0.48819444444444443</v>
      </c>
      <c r="D2" t="s">
        <v>125</v>
      </c>
      <c r="E2" s="20">
        <v>1</v>
      </c>
      <c r="H2" s="21"/>
      <c r="J2" s="23">
        <v>1</v>
      </c>
    </row>
    <row r="3" spans="1:15" x14ac:dyDescent="0.25">
      <c r="A3" s="16">
        <v>0.3833333333333333</v>
      </c>
      <c r="B3" s="16">
        <v>0.3833333333333333</v>
      </c>
      <c r="D3" t="s">
        <v>126</v>
      </c>
      <c r="E3" s="20">
        <v>5</v>
      </c>
      <c r="H3" s="22"/>
      <c r="J3" s="23">
        <v>2</v>
      </c>
      <c r="L3" t="s">
        <v>131</v>
      </c>
      <c r="M3" t="s">
        <v>132</v>
      </c>
    </row>
    <row r="4" spans="1:15" x14ac:dyDescent="0.25">
      <c r="A4" s="16">
        <v>0.35833333333333334</v>
      </c>
      <c r="B4" s="16">
        <v>0.35833333333333334</v>
      </c>
      <c r="D4" t="s">
        <v>127</v>
      </c>
      <c r="E4" s="20">
        <v>12</v>
      </c>
      <c r="J4" s="23">
        <v>3</v>
      </c>
      <c r="L4" s="25">
        <v>1</v>
      </c>
      <c r="M4" s="24">
        <v>245</v>
      </c>
      <c r="O4" s="26">
        <f>SUM(M4:M14)</f>
        <v>793</v>
      </c>
    </row>
    <row r="5" spans="1:15" x14ac:dyDescent="0.25">
      <c r="A5" s="16">
        <v>0.50138888888888888</v>
      </c>
      <c r="B5" s="16">
        <v>0.50138888888888888</v>
      </c>
      <c r="D5" t="s">
        <v>128</v>
      </c>
      <c r="E5" s="20">
        <v>3</v>
      </c>
      <c r="J5" s="23">
        <v>4</v>
      </c>
      <c r="L5" s="25">
        <v>2</v>
      </c>
      <c r="M5" s="24">
        <v>45</v>
      </c>
    </row>
    <row r="6" spans="1:15" x14ac:dyDescent="0.25">
      <c r="A6" s="16">
        <v>0.32847222222222222</v>
      </c>
      <c r="B6" s="16">
        <v>0.32847222222222222</v>
      </c>
      <c r="J6" s="23">
        <v>5</v>
      </c>
      <c r="L6" s="25">
        <v>3</v>
      </c>
      <c r="M6" s="24">
        <v>7</v>
      </c>
    </row>
    <row r="7" spans="1:15" x14ac:dyDescent="0.25">
      <c r="A7" s="16">
        <f>SUM(A2:A6)</f>
        <v>2.0597222222222222</v>
      </c>
      <c r="B7" s="17">
        <f>SUM(B2:B6)</f>
        <v>2.0597222222222222</v>
      </c>
      <c r="J7" s="23">
        <v>6</v>
      </c>
      <c r="L7" s="25">
        <v>4</v>
      </c>
      <c r="M7" s="24">
        <v>153</v>
      </c>
    </row>
    <row r="8" spans="1:15" x14ac:dyDescent="0.25">
      <c r="J8" s="23">
        <v>7</v>
      </c>
      <c r="L8" s="25">
        <v>5</v>
      </c>
      <c r="M8" s="24">
        <v>25</v>
      </c>
    </row>
    <row r="9" spans="1:15" x14ac:dyDescent="0.25">
      <c r="J9" s="23">
        <v>8</v>
      </c>
      <c r="L9" s="25">
        <v>6</v>
      </c>
      <c r="M9" s="24">
        <v>41</v>
      </c>
    </row>
    <row r="10" spans="1:15" x14ac:dyDescent="0.25">
      <c r="J10" s="23">
        <v>9</v>
      </c>
      <c r="L10" s="25">
        <v>7</v>
      </c>
      <c r="M10" s="24">
        <v>35</v>
      </c>
    </row>
    <row r="11" spans="1:15" x14ac:dyDescent="0.25">
      <c r="J11" s="23">
        <v>10</v>
      </c>
      <c r="L11" s="25">
        <v>8</v>
      </c>
      <c r="M11" s="24">
        <v>10</v>
      </c>
    </row>
    <row r="12" spans="1:15" x14ac:dyDescent="0.25">
      <c r="J12" s="23">
        <v>11</v>
      </c>
      <c r="L12" s="25">
        <v>9</v>
      </c>
      <c r="M12" s="24">
        <v>188</v>
      </c>
    </row>
    <row r="13" spans="1:15" x14ac:dyDescent="0.25">
      <c r="J13" s="23">
        <v>12</v>
      </c>
      <c r="L13" s="25">
        <v>10</v>
      </c>
      <c r="M13" s="24">
        <v>12</v>
      </c>
    </row>
    <row r="14" spans="1:15" x14ac:dyDescent="0.25">
      <c r="J14" s="23">
        <v>13</v>
      </c>
      <c r="L14" s="25">
        <v>11</v>
      </c>
      <c r="M14" s="24">
        <v>32</v>
      </c>
    </row>
    <row r="15" spans="1:15" x14ac:dyDescent="0.25">
      <c r="J15" s="23">
        <v>14</v>
      </c>
    </row>
    <row r="16" spans="1:15" x14ac:dyDescent="0.25">
      <c r="J16" s="23">
        <v>15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B64C69-6369-4BD4-8BD6-BA6831158BA0}">
  <dimension ref="A1:E13"/>
  <sheetViews>
    <sheetView workbookViewId="0">
      <selection activeCell="H16" sqref="H16"/>
    </sheetView>
  </sheetViews>
  <sheetFormatPr defaultRowHeight="15" x14ac:dyDescent="0.25"/>
  <cols>
    <col min="1" max="2" width="10.140625" bestFit="1" customWidth="1"/>
    <col min="5" max="5" width="9.42578125" bestFit="1" customWidth="1"/>
  </cols>
  <sheetData>
    <row r="1" spans="1:5" x14ac:dyDescent="0.25">
      <c r="A1" s="15"/>
      <c r="B1" s="15"/>
    </row>
    <row r="2" spans="1:5" x14ac:dyDescent="0.25">
      <c r="B2" t="s">
        <v>131</v>
      </c>
      <c r="C2" t="s">
        <v>132</v>
      </c>
    </row>
    <row r="3" spans="1:5" x14ac:dyDescent="0.25">
      <c r="B3">
        <v>1</v>
      </c>
      <c r="C3">
        <v>245</v>
      </c>
      <c r="E3" s="24">
        <f>SUM(C3:C13)</f>
        <v>623</v>
      </c>
    </row>
    <row r="4" spans="1:5" x14ac:dyDescent="0.25">
      <c r="B4">
        <v>2</v>
      </c>
      <c r="C4">
        <v>45</v>
      </c>
    </row>
    <row r="5" spans="1:5" x14ac:dyDescent="0.25">
      <c r="B5">
        <v>3</v>
      </c>
      <c r="C5">
        <v>7</v>
      </c>
    </row>
    <row r="6" spans="1:5" x14ac:dyDescent="0.25">
      <c r="B6">
        <v>4</v>
      </c>
      <c r="C6">
        <v>12</v>
      </c>
    </row>
    <row r="7" spans="1:5" x14ac:dyDescent="0.25">
      <c r="B7">
        <v>5</v>
      </c>
      <c r="C7">
        <v>25</v>
      </c>
    </row>
    <row r="8" spans="1:5" x14ac:dyDescent="0.25">
      <c r="B8">
        <v>6</v>
      </c>
      <c r="C8">
        <v>12</v>
      </c>
    </row>
    <row r="9" spans="1:5" x14ac:dyDescent="0.25">
      <c r="B9">
        <v>7</v>
      </c>
      <c r="C9">
        <v>35</v>
      </c>
    </row>
    <row r="10" spans="1:5" x14ac:dyDescent="0.25">
      <c r="B10">
        <v>8</v>
      </c>
      <c r="C10">
        <v>10</v>
      </c>
    </row>
    <row r="11" spans="1:5" x14ac:dyDescent="0.25">
      <c r="B11">
        <v>9</v>
      </c>
      <c r="C11">
        <v>188</v>
      </c>
    </row>
    <row r="12" spans="1:5" x14ac:dyDescent="0.25">
      <c r="B12">
        <v>10</v>
      </c>
      <c r="C12">
        <v>12</v>
      </c>
    </row>
    <row r="13" spans="1:5" x14ac:dyDescent="0.25">
      <c r="B13">
        <v>11</v>
      </c>
      <c r="C13">
        <v>32</v>
      </c>
    </row>
  </sheetData>
  <pageMargins left="0.7" right="0.7" top="0.75" bottom="0.75" header="0.3" footer="0.3"/>
  <drawing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76CD6A-B485-462A-968A-5C3E90B71CBE}">
  <dimension ref="A1:Q34"/>
  <sheetViews>
    <sheetView topLeftCell="A7" workbookViewId="0">
      <selection activeCell="B31" sqref="B31"/>
    </sheetView>
  </sheetViews>
  <sheetFormatPr defaultRowHeight="15" x14ac:dyDescent="0.25"/>
  <cols>
    <col min="1" max="1" width="10.28515625" bestFit="1" customWidth="1"/>
    <col min="2" max="2" width="23.7109375" bestFit="1" customWidth="1"/>
    <col min="4" max="4" width="10" bestFit="1" customWidth="1"/>
    <col min="5" max="5" width="16.28515625" bestFit="1" customWidth="1"/>
    <col min="7" max="7" width="10.85546875" bestFit="1" customWidth="1"/>
    <col min="8" max="8" width="11.85546875" bestFit="1" customWidth="1"/>
    <col min="9" max="9" width="14" bestFit="1" customWidth="1"/>
    <col min="13" max="13" width="16.42578125" customWidth="1"/>
  </cols>
  <sheetData>
    <row r="1" spans="1:15" x14ac:dyDescent="0.25">
      <c r="A1" s="1" t="s">
        <v>2</v>
      </c>
      <c r="B1" s="3" t="s">
        <v>4</v>
      </c>
      <c r="D1" t="s">
        <v>133</v>
      </c>
      <c r="E1" s="33" t="e">
        <f>SUM(B2:B10)</f>
        <v>#DIV/0!</v>
      </c>
      <c r="H1" s="1" t="s">
        <v>2</v>
      </c>
      <c r="I1" s="3" t="s">
        <v>4</v>
      </c>
      <c r="K1" t="s">
        <v>136</v>
      </c>
      <c r="L1">
        <f>SMALL(I2:I9,2)</f>
        <v>4786.3005448188642</v>
      </c>
      <c r="M1" s="35" t="str">
        <f ca="1">_xlfn.FORMULATEXT(L1)</f>
        <v>=SMALL(I2:I9;2)</v>
      </c>
    </row>
    <row r="2" spans="1:15" x14ac:dyDescent="0.25">
      <c r="A2" s="6" t="s">
        <v>8</v>
      </c>
      <c r="B2" s="8">
        <v>16018.679802952924</v>
      </c>
      <c r="D2" t="s">
        <v>134</v>
      </c>
      <c r="E2" s="34" t="e">
        <f>SUBTOTAL(9,B2:B10)</f>
        <v>#DIV/0!</v>
      </c>
      <c r="H2" s="6" t="s">
        <v>8</v>
      </c>
      <c r="I2" s="8">
        <v>16018.679802952924</v>
      </c>
      <c r="K2" t="s">
        <v>137</v>
      </c>
      <c r="L2">
        <f>LARGE(I2:I9,3)</f>
        <v>10733.416447724276</v>
      </c>
      <c r="M2" s="34"/>
    </row>
    <row r="3" spans="1:15" x14ac:dyDescent="0.25">
      <c r="A3" s="11" t="s">
        <v>12</v>
      </c>
      <c r="B3" s="8">
        <v>5416.9613441102447</v>
      </c>
      <c r="D3" t="s">
        <v>135</v>
      </c>
      <c r="E3" s="34">
        <f>_xlfn.AGGREGATE(9,7,B2:B10)</f>
        <v>67501.329484865244</v>
      </c>
      <c r="H3" s="11" t="s">
        <v>12</v>
      </c>
      <c r="I3" s="8">
        <v>5416.9613441102447</v>
      </c>
      <c r="M3" s="34"/>
    </row>
    <row r="4" spans="1:15" x14ac:dyDescent="0.25">
      <c r="A4" s="6" t="s">
        <v>12</v>
      </c>
      <c r="B4" s="8">
        <v>4203.9005067149701</v>
      </c>
      <c r="E4" s="34"/>
      <c r="H4" s="6" t="s">
        <v>12</v>
      </c>
      <c r="I4" s="8">
        <v>4203.9005067149701</v>
      </c>
      <c r="M4" s="34"/>
    </row>
    <row r="5" spans="1:15" x14ac:dyDescent="0.25">
      <c r="A5" s="6" t="s">
        <v>8</v>
      </c>
      <c r="B5" s="27" t="e">
        <f>45/0</f>
        <v>#DIV/0!</v>
      </c>
      <c r="E5" s="34"/>
      <c r="H5" s="6" t="s">
        <v>8</v>
      </c>
      <c r="I5" s="8">
        <v>14196.167372013524</v>
      </c>
      <c r="M5" s="34"/>
    </row>
    <row r="6" spans="1:15" x14ac:dyDescent="0.25">
      <c r="A6" s="6" t="s">
        <v>17</v>
      </c>
      <c r="B6" s="8">
        <v>5465.5869538844645</v>
      </c>
      <c r="E6" s="34"/>
      <c r="H6" s="6" t="s">
        <v>17</v>
      </c>
      <c r="I6" s="8">
        <v>5465.5869538844645</v>
      </c>
      <c r="M6" s="34"/>
    </row>
    <row r="7" spans="1:15" x14ac:dyDescent="0.25">
      <c r="A7" s="6" t="s">
        <v>8</v>
      </c>
      <c r="B7" s="8">
        <v>4786.3005448188642</v>
      </c>
      <c r="E7" s="34"/>
      <c r="H7" s="6" t="s">
        <v>8</v>
      </c>
      <c r="I7" s="8">
        <v>4786.3005448188642</v>
      </c>
      <c r="M7" s="34"/>
    </row>
    <row r="8" spans="1:15" x14ac:dyDescent="0.25">
      <c r="A8" s="6" t="s">
        <v>8</v>
      </c>
      <c r="B8" s="8">
        <v>9463.0714530929617</v>
      </c>
      <c r="E8" s="34"/>
      <c r="H8" s="6" t="s">
        <v>8</v>
      </c>
      <c r="I8" s="8">
        <v>9463.0714530929617</v>
      </c>
      <c r="M8" s="34"/>
    </row>
    <row r="9" spans="1:15" x14ac:dyDescent="0.25">
      <c r="A9" s="11" t="s">
        <v>12</v>
      </c>
      <c r="B9" s="8">
        <v>10733.416447724276</v>
      </c>
      <c r="E9" s="34"/>
      <c r="H9" s="11" t="s">
        <v>12</v>
      </c>
      <c r="I9" s="8">
        <v>10733.416447724276</v>
      </c>
      <c r="M9" s="34"/>
    </row>
    <row r="10" spans="1:15" x14ac:dyDescent="0.25">
      <c r="A10" s="6" t="s">
        <v>8</v>
      </c>
      <c r="B10" s="8">
        <v>11413.412431566545</v>
      </c>
      <c r="E10" s="34"/>
      <c r="M10" s="34"/>
    </row>
    <row r="11" spans="1:15" ht="15.75" thickBot="1" x14ac:dyDescent="0.3">
      <c r="A11" s="32"/>
      <c r="B11" s="32"/>
      <c r="C11" s="32"/>
      <c r="D11" s="32"/>
      <c r="E11" s="32"/>
      <c r="F11" s="32"/>
      <c r="G11" s="32"/>
      <c r="H11" s="32"/>
      <c r="I11" s="32"/>
      <c r="J11" s="32"/>
      <c r="K11" s="32"/>
      <c r="L11" s="32"/>
      <c r="M11" s="32"/>
      <c r="N11" s="32"/>
      <c r="O11" s="32"/>
    </row>
    <row r="13" spans="1:15" x14ac:dyDescent="0.25">
      <c r="B13" s="29" t="s">
        <v>139</v>
      </c>
      <c r="C13" s="29" t="s">
        <v>140</v>
      </c>
      <c r="D13" s="34"/>
      <c r="F13" s="31" t="s">
        <v>141</v>
      </c>
      <c r="G13" s="31" t="s">
        <v>142</v>
      </c>
    </row>
    <row r="14" spans="1:15" x14ac:dyDescent="0.25">
      <c r="B14" s="30">
        <v>25906</v>
      </c>
      <c r="C14">
        <f t="shared" ref="C14:C24" si="0">_xlfn.RANK.EQ(B14,$B$14:$B$24,0)</f>
        <v>8</v>
      </c>
      <c r="D14" s="34"/>
      <c r="F14">
        <v>1</v>
      </c>
      <c r="G14">
        <f>CONVERT(F14,"m","cm")</f>
        <v>100</v>
      </c>
    </row>
    <row r="15" spans="1:15" x14ac:dyDescent="0.25">
      <c r="B15" s="28">
        <v>24169</v>
      </c>
      <c r="C15">
        <f t="shared" si="0"/>
        <v>11</v>
      </c>
      <c r="D15" s="34"/>
    </row>
    <row r="16" spans="1:15" x14ac:dyDescent="0.25">
      <c r="B16" s="28">
        <v>26192</v>
      </c>
      <c r="C16">
        <f t="shared" si="0"/>
        <v>5</v>
      </c>
      <c r="D16" s="34"/>
    </row>
    <row r="17" spans="1:17" x14ac:dyDescent="0.25">
      <c r="B17" s="28">
        <v>31341</v>
      </c>
      <c r="C17">
        <f t="shared" si="0"/>
        <v>1</v>
      </c>
      <c r="D17" s="34"/>
    </row>
    <row r="18" spans="1:17" x14ac:dyDescent="0.25">
      <c r="B18" s="28">
        <v>26155</v>
      </c>
      <c r="C18">
        <f t="shared" si="0"/>
        <v>6</v>
      </c>
      <c r="D18" s="34"/>
    </row>
    <row r="19" spans="1:17" x14ac:dyDescent="0.25">
      <c r="B19" s="28">
        <v>26986</v>
      </c>
      <c r="C19">
        <f t="shared" si="0"/>
        <v>3</v>
      </c>
      <c r="D19" s="34"/>
    </row>
    <row r="20" spans="1:17" x14ac:dyDescent="0.25">
      <c r="B20" s="30">
        <v>25906</v>
      </c>
      <c r="C20">
        <f t="shared" si="0"/>
        <v>8</v>
      </c>
      <c r="D20" s="34"/>
    </row>
    <row r="21" spans="1:17" x14ac:dyDescent="0.25">
      <c r="B21" s="28">
        <v>26353</v>
      </c>
      <c r="C21">
        <f t="shared" si="0"/>
        <v>4</v>
      </c>
      <c r="D21" s="34"/>
    </row>
    <row r="22" spans="1:17" x14ac:dyDescent="0.25">
      <c r="B22" s="28">
        <v>27673</v>
      </c>
      <c r="C22">
        <f t="shared" si="0"/>
        <v>2</v>
      </c>
      <c r="D22" s="34"/>
    </row>
    <row r="23" spans="1:17" x14ac:dyDescent="0.25">
      <c r="B23" s="28">
        <v>25719</v>
      </c>
      <c r="C23">
        <f t="shared" si="0"/>
        <v>10</v>
      </c>
      <c r="D23" s="34"/>
    </row>
    <row r="24" spans="1:17" x14ac:dyDescent="0.25">
      <c r="B24" s="28">
        <v>25950</v>
      </c>
      <c r="C24">
        <f t="shared" si="0"/>
        <v>7</v>
      </c>
      <c r="D24" s="34"/>
    </row>
    <row r="26" spans="1:17" ht="15.75" thickBot="1" x14ac:dyDescent="0.3">
      <c r="A26" s="32"/>
      <c r="B26" s="32"/>
      <c r="C26" s="32"/>
      <c r="D26" s="32"/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</row>
    <row r="27" spans="1:17" x14ac:dyDescent="0.25">
      <c r="J27" s="37"/>
    </row>
    <row r="28" spans="1:17" x14ac:dyDescent="0.25">
      <c r="A28" s="36" t="s">
        <v>143</v>
      </c>
      <c r="B28" s="36" t="s">
        <v>138</v>
      </c>
      <c r="C28" s="36" t="s">
        <v>144</v>
      </c>
      <c r="E28" t="str">
        <f t="array" ref="E28:I30">TRANSPOSE(A28:C32)</f>
        <v>Mesiac</v>
      </c>
      <c r="F28" t="str">
        <v>január</v>
      </c>
      <c r="G28" t="str">
        <v>február</v>
      </c>
      <c r="H28" t="str">
        <v>marec</v>
      </c>
      <c r="I28" t="str">
        <v>apríl</v>
      </c>
      <c r="J28" s="34"/>
    </row>
    <row r="29" spans="1:17" x14ac:dyDescent="0.25">
      <c r="A29" t="s">
        <v>145</v>
      </c>
      <c r="B29">
        <v>10</v>
      </c>
      <c r="C29">
        <v>5</v>
      </c>
      <c r="E29" t="str">
        <v>Počet</v>
      </c>
      <c r="F29">
        <v>10</v>
      </c>
      <c r="G29">
        <v>5</v>
      </c>
      <c r="H29">
        <v>2</v>
      </c>
      <c r="I29">
        <v>6</v>
      </c>
      <c r="J29" s="34"/>
    </row>
    <row r="30" spans="1:17" x14ac:dyDescent="0.25">
      <c r="A30" t="s">
        <v>146</v>
      </c>
      <c r="B30">
        <v>5</v>
      </c>
      <c r="C30">
        <v>2.5</v>
      </c>
      <c r="E30" t="str">
        <v>Polovica</v>
      </c>
      <c r="F30">
        <v>5</v>
      </c>
      <c r="G30">
        <v>2.5</v>
      </c>
      <c r="H30">
        <v>1</v>
      </c>
      <c r="I30">
        <v>3</v>
      </c>
      <c r="J30" s="34"/>
    </row>
    <row r="31" spans="1:17" x14ac:dyDescent="0.25">
      <c r="A31" t="s">
        <v>147</v>
      </c>
      <c r="B31">
        <v>2</v>
      </c>
      <c r="C31">
        <v>1</v>
      </c>
      <c r="J31" s="34"/>
    </row>
    <row r="32" spans="1:17" x14ac:dyDescent="0.25">
      <c r="A32" t="s">
        <v>148</v>
      </c>
      <c r="B32">
        <v>6</v>
      </c>
      <c r="C32">
        <v>3</v>
      </c>
      <c r="J32" s="34"/>
    </row>
    <row r="33" spans="10:10" x14ac:dyDescent="0.25">
      <c r="J33" s="34"/>
    </row>
    <row r="34" spans="10:10" x14ac:dyDescent="0.25">
      <c r="J34" s="34"/>
    </row>
  </sheetData>
  <phoneticPr fontId="1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8BD7CD-2E18-45DD-AB68-59C1C05A4368}">
  <dimension ref="A1:H23"/>
  <sheetViews>
    <sheetView workbookViewId="0">
      <selection activeCell="H28" sqref="H28"/>
    </sheetView>
  </sheetViews>
  <sheetFormatPr defaultRowHeight="15" x14ac:dyDescent="0.25"/>
  <cols>
    <col min="1" max="1" width="10" bestFit="1" customWidth="1"/>
    <col min="2" max="2" width="13.140625" customWidth="1"/>
    <col min="3" max="3" width="12.140625" customWidth="1"/>
    <col min="4" max="4" width="7.42578125" customWidth="1"/>
    <col min="5" max="5" width="14.5703125" customWidth="1"/>
    <col min="8" max="8" width="14" customWidth="1"/>
  </cols>
  <sheetData>
    <row r="1" spans="1:8" ht="35.25" customHeight="1" x14ac:dyDescent="0.25">
      <c r="A1" s="36" t="s">
        <v>149</v>
      </c>
      <c r="B1" s="38" t="s">
        <v>150</v>
      </c>
      <c r="C1" s="36" t="s">
        <v>151</v>
      </c>
    </row>
    <row r="2" spans="1:8" x14ac:dyDescent="0.25">
      <c r="A2" t="s">
        <v>152</v>
      </c>
      <c r="B2" s="15">
        <v>21309</v>
      </c>
      <c r="C2">
        <f ca="1">DATEDIF(B2,TODAY(),"y")</f>
        <v>64</v>
      </c>
    </row>
    <row r="3" spans="1:8" x14ac:dyDescent="0.25">
      <c r="A3" t="s">
        <v>153</v>
      </c>
      <c r="B3" s="15">
        <v>36558</v>
      </c>
      <c r="C3">
        <f t="shared" ref="C3:C5" ca="1" si="0">DATEDIF(B3,TODAY(),"y")</f>
        <v>22</v>
      </c>
    </row>
    <row r="4" spans="1:8" x14ac:dyDescent="0.25">
      <c r="A4" t="s">
        <v>154</v>
      </c>
      <c r="B4" s="15">
        <v>33060</v>
      </c>
      <c r="C4">
        <f t="shared" ca="1" si="0"/>
        <v>32</v>
      </c>
    </row>
    <row r="5" spans="1:8" x14ac:dyDescent="0.25">
      <c r="A5" t="s">
        <v>155</v>
      </c>
      <c r="B5" s="15">
        <v>30239</v>
      </c>
      <c r="C5">
        <f t="shared" ca="1" si="0"/>
        <v>40</v>
      </c>
    </row>
    <row r="8" spans="1:8" ht="37.5" customHeight="1" x14ac:dyDescent="0.25">
      <c r="A8" s="31" t="s">
        <v>143</v>
      </c>
      <c r="B8" s="31" t="s">
        <v>156</v>
      </c>
      <c r="C8" s="39" t="s">
        <v>157</v>
      </c>
      <c r="D8" s="39" t="s">
        <v>158</v>
      </c>
      <c r="E8" s="39" t="s">
        <v>159</v>
      </c>
      <c r="H8" s="39" t="s">
        <v>160</v>
      </c>
    </row>
    <row r="9" spans="1:8" x14ac:dyDescent="0.25">
      <c r="A9" t="s">
        <v>145</v>
      </c>
      <c r="B9" s="15">
        <v>44562</v>
      </c>
      <c r="C9" s="15">
        <v>44592</v>
      </c>
      <c r="D9">
        <f>C9-B9+1</f>
        <v>31</v>
      </c>
      <c r="E9">
        <f>NETWORKDAYS(B9,C9,$H$9:$H$23)</f>
        <v>20</v>
      </c>
      <c r="H9" s="15">
        <v>44562</v>
      </c>
    </row>
    <row r="10" spans="1:8" x14ac:dyDescent="0.25">
      <c r="A10" t="s">
        <v>146</v>
      </c>
      <c r="B10" s="15">
        <v>44593</v>
      </c>
      <c r="C10" s="15">
        <v>44620</v>
      </c>
      <c r="D10">
        <f t="shared" ref="D10:D20" si="1">C10-B10+1</f>
        <v>28</v>
      </c>
      <c r="E10">
        <f t="shared" ref="E10:E20" si="2">NETWORKDAYS(B10,C10,$H$9:$H$23)</f>
        <v>20</v>
      </c>
      <c r="H10" s="15">
        <v>44567</v>
      </c>
    </row>
    <row r="11" spans="1:8" x14ac:dyDescent="0.25">
      <c r="A11" t="s">
        <v>147</v>
      </c>
      <c r="B11" s="15">
        <v>44621</v>
      </c>
      <c r="C11" s="15">
        <v>44651</v>
      </c>
      <c r="D11">
        <f t="shared" si="1"/>
        <v>31</v>
      </c>
      <c r="E11">
        <f t="shared" si="2"/>
        <v>23</v>
      </c>
      <c r="H11" s="15">
        <v>44665</v>
      </c>
    </row>
    <row r="12" spans="1:8" x14ac:dyDescent="0.25">
      <c r="A12" t="s">
        <v>148</v>
      </c>
      <c r="B12" s="15">
        <v>44652</v>
      </c>
      <c r="C12" s="15">
        <v>44681</v>
      </c>
      <c r="D12">
        <f t="shared" si="1"/>
        <v>30</v>
      </c>
      <c r="E12">
        <f t="shared" si="2"/>
        <v>19</v>
      </c>
      <c r="H12" s="15">
        <v>44669</v>
      </c>
    </row>
    <row r="13" spans="1:8" x14ac:dyDescent="0.25">
      <c r="A13" t="s">
        <v>161</v>
      </c>
      <c r="B13" s="15">
        <v>44682</v>
      </c>
      <c r="C13" s="15">
        <v>44712</v>
      </c>
      <c r="D13">
        <f t="shared" si="1"/>
        <v>31</v>
      </c>
      <c r="E13">
        <f t="shared" si="2"/>
        <v>22</v>
      </c>
      <c r="H13" s="15">
        <v>44682</v>
      </c>
    </row>
    <row r="14" spans="1:8" x14ac:dyDescent="0.25">
      <c r="A14" t="s">
        <v>162</v>
      </c>
      <c r="B14" s="15">
        <v>44713</v>
      </c>
      <c r="C14" s="15">
        <v>44742</v>
      </c>
      <c r="D14">
        <f t="shared" si="1"/>
        <v>30</v>
      </c>
      <c r="E14">
        <f t="shared" si="2"/>
        <v>22</v>
      </c>
      <c r="H14" s="15">
        <v>44689</v>
      </c>
    </row>
    <row r="15" spans="1:8" x14ac:dyDescent="0.25">
      <c r="A15" t="s">
        <v>163</v>
      </c>
      <c r="B15" s="15">
        <v>44743</v>
      </c>
      <c r="C15" s="15">
        <v>44773</v>
      </c>
      <c r="D15">
        <f t="shared" si="1"/>
        <v>31</v>
      </c>
      <c r="E15">
        <f t="shared" si="2"/>
        <v>20</v>
      </c>
      <c r="H15" s="15">
        <v>44747</v>
      </c>
    </row>
    <row r="16" spans="1:8" x14ac:dyDescent="0.25">
      <c r="A16" t="s">
        <v>164</v>
      </c>
      <c r="B16" s="15">
        <v>44774</v>
      </c>
      <c r="C16" s="15">
        <v>44804</v>
      </c>
      <c r="D16">
        <f t="shared" si="1"/>
        <v>31</v>
      </c>
      <c r="E16">
        <f t="shared" si="2"/>
        <v>22</v>
      </c>
      <c r="H16" s="15">
        <v>44802</v>
      </c>
    </row>
    <row r="17" spans="1:8" x14ac:dyDescent="0.25">
      <c r="A17" t="s">
        <v>165</v>
      </c>
      <c r="B17" s="15">
        <v>44805</v>
      </c>
      <c r="C17" s="15">
        <v>44834</v>
      </c>
      <c r="D17">
        <f t="shared" si="1"/>
        <v>30</v>
      </c>
      <c r="E17">
        <f t="shared" si="2"/>
        <v>20</v>
      </c>
      <c r="H17" s="15">
        <v>44805</v>
      </c>
    </row>
    <row r="18" spans="1:8" x14ac:dyDescent="0.25">
      <c r="A18" t="s">
        <v>166</v>
      </c>
      <c r="B18" s="15">
        <v>44835</v>
      </c>
      <c r="C18" s="15">
        <v>44865</v>
      </c>
      <c r="D18">
        <f t="shared" si="1"/>
        <v>31</v>
      </c>
      <c r="E18">
        <f t="shared" si="2"/>
        <v>21</v>
      </c>
      <c r="H18" s="15">
        <v>44819</v>
      </c>
    </row>
    <row r="19" spans="1:8" x14ac:dyDescent="0.25">
      <c r="A19" t="s">
        <v>167</v>
      </c>
      <c r="B19" s="15">
        <v>44866</v>
      </c>
      <c r="C19" s="15">
        <v>44895</v>
      </c>
      <c r="D19">
        <f t="shared" si="1"/>
        <v>30</v>
      </c>
      <c r="E19">
        <f t="shared" si="2"/>
        <v>20</v>
      </c>
      <c r="H19" s="15">
        <v>44866</v>
      </c>
    </row>
    <row r="20" spans="1:8" x14ac:dyDescent="0.25">
      <c r="A20" t="s">
        <v>168</v>
      </c>
      <c r="B20" s="15">
        <v>44896</v>
      </c>
      <c r="C20" s="15">
        <v>44926</v>
      </c>
      <c r="D20">
        <f t="shared" si="1"/>
        <v>31</v>
      </c>
      <c r="E20">
        <f t="shared" si="2"/>
        <v>21</v>
      </c>
      <c r="H20" s="15">
        <v>44882</v>
      </c>
    </row>
    <row r="21" spans="1:8" x14ac:dyDescent="0.25">
      <c r="H21" s="15">
        <v>44919</v>
      </c>
    </row>
    <row r="22" spans="1:8" x14ac:dyDescent="0.25">
      <c r="H22" s="15">
        <v>44920</v>
      </c>
    </row>
    <row r="23" spans="1:8" x14ac:dyDescent="0.25">
      <c r="H23" s="15">
        <v>44921</v>
      </c>
    </row>
  </sheetData>
  <phoneticPr fontId="1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04AB80-E0B6-45A4-9E85-47FF415639B2}">
  <dimension ref="B1:I32"/>
  <sheetViews>
    <sheetView workbookViewId="0">
      <selection activeCell="H34" sqref="H34"/>
    </sheetView>
  </sheetViews>
  <sheetFormatPr defaultRowHeight="15" x14ac:dyDescent="0.25"/>
  <cols>
    <col min="1" max="2" width="9.140625" style="44"/>
    <col min="3" max="3" width="11.140625" style="44" customWidth="1"/>
    <col min="4" max="4" width="9.140625" style="44"/>
    <col min="5" max="5" width="11" style="44" customWidth="1"/>
    <col min="6" max="6" width="16.42578125" style="44" customWidth="1"/>
    <col min="7" max="8" width="17.7109375" style="44" customWidth="1"/>
    <col min="9" max="9" width="9.42578125" style="44" bestFit="1" customWidth="1"/>
    <col min="10" max="16384" width="9.140625" style="44"/>
  </cols>
  <sheetData>
    <row r="1" spans="2:9" x14ac:dyDescent="0.25">
      <c r="B1" s="40" t="s">
        <v>169</v>
      </c>
      <c r="C1" s="41" t="s">
        <v>149</v>
      </c>
      <c r="D1" s="41" t="s">
        <v>170</v>
      </c>
      <c r="E1" s="41" t="s">
        <v>171</v>
      </c>
      <c r="F1" s="41" t="s">
        <v>150</v>
      </c>
      <c r="G1" s="41" t="s">
        <v>172</v>
      </c>
      <c r="H1" s="42" t="s">
        <v>173</v>
      </c>
      <c r="I1" s="43" t="s">
        <v>174</v>
      </c>
    </row>
    <row r="2" spans="2:9" ht="15.75" thickBot="1" x14ac:dyDescent="0.3">
      <c r="B2" s="45"/>
      <c r="C2" s="46"/>
      <c r="D2" s="46"/>
      <c r="E2" s="46"/>
      <c r="F2" s="46"/>
      <c r="G2" s="46"/>
      <c r="H2" s="47"/>
      <c r="I2" s="48"/>
    </row>
    <row r="3" spans="2:9" x14ac:dyDescent="0.25">
      <c r="B3" s="49" t="s">
        <v>175</v>
      </c>
      <c r="C3" s="50" t="s">
        <v>176</v>
      </c>
      <c r="D3" s="50" t="s">
        <v>177</v>
      </c>
      <c r="E3" s="50" t="s">
        <v>178</v>
      </c>
      <c r="F3" s="51">
        <v>25235</v>
      </c>
      <c r="G3" s="50">
        <v>2005</v>
      </c>
      <c r="H3" s="52" t="s">
        <v>179</v>
      </c>
      <c r="I3" s="53">
        <v>455</v>
      </c>
    </row>
    <row r="4" spans="2:9" x14ac:dyDescent="0.25">
      <c r="B4" s="54" t="s">
        <v>180</v>
      </c>
      <c r="C4" s="55" t="s">
        <v>181</v>
      </c>
      <c r="D4" s="55" t="s">
        <v>182</v>
      </c>
      <c r="E4" s="55" t="s">
        <v>178</v>
      </c>
      <c r="F4" s="56">
        <v>26421</v>
      </c>
      <c r="G4" s="55">
        <v>2008</v>
      </c>
      <c r="H4" s="57" t="s">
        <v>183</v>
      </c>
      <c r="I4" s="58">
        <v>412</v>
      </c>
    </row>
    <row r="5" spans="2:9" x14ac:dyDescent="0.25">
      <c r="B5" s="54" t="s">
        <v>184</v>
      </c>
      <c r="C5" s="55" t="s">
        <v>185</v>
      </c>
      <c r="D5" s="55" t="s">
        <v>186</v>
      </c>
      <c r="E5" s="55" t="s">
        <v>187</v>
      </c>
      <c r="F5" s="56">
        <v>28918</v>
      </c>
      <c r="G5" s="55">
        <v>2001</v>
      </c>
      <c r="H5" s="57" t="s">
        <v>183</v>
      </c>
      <c r="I5" s="58">
        <v>478</v>
      </c>
    </row>
    <row r="6" spans="2:9" x14ac:dyDescent="0.25">
      <c r="B6" s="54" t="s">
        <v>188</v>
      </c>
      <c r="C6" s="55" t="s">
        <v>189</v>
      </c>
      <c r="D6" s="55" t="s">
        <v>190</v>
      </c>
      <c r="E6" s="55" t="s">
        <v>178</v>
      </c>
      <c r="F6" s="56">
        <v>24660</v>
      </c>
      <c r="G6" s="55">
        <v>2002</v>
      </c>
      <c r="H6" s="57" t="s">
        <v>183</v>
      </c>
      <c r="I6" s="58">
        <v>465</v>
      </c>
    </row>
    <row r="7" spans="2:9" x14ac:dyDescent="0.25">
      <c r="B7" s="54" t="s">
        <v>191</v>
      </c>
      <c r="C7" s="55" t="s">
        <v>192</v>
      </c>
      <c r="D7" s="55" t="s">
        <v>193</v>
      </c>
      <c r="E7" s="55" t="s">
        <v>187</v>
      </c>
      <c r="F7" s="56">
        <v>25694</v>
      </c>
      <c r="G7" s="55">
        <v>2011</v>
      </c>
      <c r="H7" s="57" t="s">
        <v>183</v>
      </c>
      <c r="I7" s="58">
        <v>462</v>
      </c>
    </row>
    <row r="8" spans="2:9" x14ac:dyDescent="0.25">
      <c r="B8" s="54" t="s">
        <v>194</v>
      </c>
      <c r="C8" s="55" t="s">
        <v>195</v>
      </c>
      <c r="D8" s="55" t="s">
        <v>196</v>
      </c>
      <c r="E8" s="55" t="s">
        <v>178</v>
      </c>
      <c r="F8" s="56">
        <v>31096</v>
      </c>
      <c r="G8" s="55">
        <v>2009</v>
      </c>
      <c r="H8" s="57" t="s">
        <v>179</v>
      </c>
      <c r="I8" s="58">
        <v>435</v>
      </c>
    </row>
    <row r="9" spans="2:9" x14ac:dyDescent="0.25">
      <c r="B9" s="54" t="s">
        <v>197</v>
      </c>
      <c r="C9" s="55" t="s">
        <v>198</v>
      </c>
      <c r="D9" s="55" t="s">
        <v>199</v>
      </c>
      <c r="E9" s="55" t="s">
        <v>178</v>
      </c>
      <c r="F9" s="56">
        <v>30940</v>
      </c>
      <c r="G9" s="55">
        <v>2006</v>
      </c>
      <c r="H9" s="57" t="s">
        <v>200</v>
      </c>
      <c r="I9" s="58">
        <v>421</v>
      </c>
    </row>
    <row r="10" spans="2:9" x14ac:dyDescent="0.25">
      <c r="B10" s="54" t="s">
        <v>201</v>
      </c>
      <c r="C10" s="55" t="s">
        <v>202</v>
      </c>
      <c r="D10" s="55" t="s">
        <v>203</v>
      </c>
      <c r="E10" s="55" t="s">
        <v>204</v>
      </c>
      <c r="F10" s="56">
        <v>23039</v>
      </c>
      <c r="G10" s="55">
        <v>2005</v>
      </c>
      <c r="H10" s="57" t="s">
        <v>200</v>
      </c>
      <c r="I10" s="58">
        <v>478</v>
      </c>
    </row>
    <row r="11" spans="2:9" x14ac:dyDescent="0.25">
      <c r="B11" s="54" t="s">
        <v>205</v>
      </c>
      <c r="C11" s="55" t="s">
        <v>206</v>
      </c>
      <c r="D11" s="55" t="s">
        <v>207</v>
      </c>
      <c r="E11" s="55" t="s">
        <v>187</v>
      </c>
      <c r="F11" s="56">
        <v>28207</v>
      </c>
      <c r="G11" s="55">
        <v>2008</v>
      </c>
      <c r="H11" s="57" t="s">
        <v>179</v>
      </c>
      <c r="I11" s="58">
        <v>499</v>
      </c>
    </row>
    <row r="12" spans="2:9" x14ac:dyDescent="0.25">
      <c r="B12" s="54" t="s">
        <v>208</v>
      </c>
      <c r="C12" s="55" t="s">
        <v>209</v>
      </c>
      <c r="D12" s="55" t="s">
        <v>182</v>
      </c>
      <c r="E12" s="55" t="s">
        <v>178</v>
      </c>
      <c r="F12" s="56">
        <v>26637</v>
      </c>
      <c r="G12" s="55">
        <v>2012</v>
      </c>
      <c r="H12" s="57" t="s">
        <v>183</v>
      </c>
      <c r="I12" s="58">
        <v>534</v>
      </c>
    </row>
    <row r="13" spans="2:9" x14ac:dyDescent="0.25">
      <c r="B13" s="54" t="s">
        <v>210</v>
      </c>
      <c r="C13" s="55" t="s">
        <v>211</v>
      </c>
      <c r="D13" s="55" t="s">
        <v>64</v>
      </c>
      <c r="E13" s="55" t="s">
        <v>204</v>
      </c>
      <c r="F13" s="56">
        <v>31353</v>
      </c>
      <c r="G13" s="55">
        <v>2013</v>
      </c>
      <c r="H13" s="57" t="s">
        <v>183</v>
      </c>
      <c r="I13" s="58">
        <v>524</v>
      </c>
    </row>
    <row r="14" spans="2:9" x14ac:dyDescent="0.25">
      <c r="B14" s="54" t="s">
        <v>212</v>
      </c>
      <c r="C14" s="55" t="s">
        <v>213</v>
      </c>
      <c r="D14" s="55" t="s">
        <v>214</v>
      </c>
      <c r="E14" s="55" t="s">
        <v>204</v>
      </c>
      <c r="F14" s="56">
        <v>29932</v>
      </c>
      <c r="G14" s="55">
        <v>2015</v>
      </c>
      <c r="H14" s="57" t="s">
        <v>183</v>
      </c>
      <c r="I14" s="58">
        <v>403</v>
      </c>
    </row>
    <row r="15" spans="2:9" x14ac:dyDescent="0.25">
      <c r="B15" s="54" t="s">
        <v>215</v>
      </c>
      <c r="C15" s="55" t="s">
        <v>216</v>
      </c>
      <c r="D15" s="55" t="s">
        <v>217</v>
      </c>
      <c r="E15" s="55" t="s">
        <v>204</v>
      </c>
      <c r="F15" s="56">
        <v>30470</v>
      </c>
      <c r="G15" s="55">
        <v>2003</v>
      </c>
      <c r="H15" s="57" t="s">
        <v>179</v>
      </c>
      <c r="I15" s="58">
        <v>386</v>
      </c>
    </row>
    <row r="16" spans="2:9" x14ac:dyDescent="0.25">
      <c r="B16" s="54" t="s">
        <v>218</v>
      </c>
      <c r="C16" s="55" t="s">
        <v>219</v>
      </c>
      <c r="D16" s="55" t="s">
        <v>177</v>
      </c>
      <c r="E16" s="55" t="s">
        <v>178</v>
      </c>
      <c r="F16" s="56">
        <v>27945</v>
      </c>
      <c r="G16" s="55">
        <v>2014</v>
      </c>
      <c r="H16" s="57" t="s">
        <v>183</v>
      </c>
      <c r="I16" s="58">
        <v>429</v>
      </c>
    </row>
    <row r="17" spans="2:9" x14ac:dyDescent="0.25">
      <c r="B17" s="54" t="s">
        <v>220</v>
      </c>
      <c r="C17" s="55" t="s">
        <v>221</v>
      </c>
      <c r="D17" s="55" t="s">
        <v>182</v>
      </c>
      <c r="E17" s="55" t="s">
        <v>178</v>
      </c>
      <c r="F17" s="56">
        <v>27224</v>
      </c>
      <c r="G17" s="55">
        <v>2011</v>
      </c>
      <c r="H17" s="57" t="s">
        <v>183</v>
      </c>
      <c r="I17" s="58">
        <v>455</v>
      </c>
    </row>
    <row r="18" spans="2:9" x14ac:dyDescent="0.25">
      <c r="B18" s="54" t="s">
        <v>222</v>
      </c>
      <c r="C18" s="55" t="s">
        <v>223</v>
      </c>
      <c r="D18" s="55" t="s">
        <v>193</v>
      </c>
      <c r="E18" s="55" t="s">
        <v>178</v>
      </c>
      <c r="F18" s="56">
        <v>30850</v>
      </c>
      <c r="G18" s="55">
        <v>2011</v>
      </c>
      <c r="H18" s="57" t="s">
        <v>200</v>
      </c>
      <c r="I18" s="58">
        <v>489</v>
      </c>
    </row>
    <row r="19" spans="2:9" x14ac:dyDescent="0.25">
      <c r="B19" s="54" t="s">
        <v>224</v>
      </c>
      <c r="C19" s="55" t="s">
        <v>225</v>
      </c>
      <c r="D19" s="55" t="s">
        <v>226</v>
      </c>
      <c r="E19" s="55" t="s">
        <v>178</v>
      </c>
      <c r="F19" s="56">
        <v>24894</v>
      </c>
      <c r="G19" s="55">
        <v>2005</v>
      </c>
      <c r="H19" s="57" t="s">
        <v>200</v>
      </c>
      <c r="I19" s="58">
        <v>469</v>
      </c>
    </row>
    <row r="20" spans="2:9" x14ac:dyDescent="0.25">
      <c r="B20" s="54" t="s">
        <v>227</v>
      </c>
      <c r="C20" s="55" t="s">
        <v>228</v>
      </c>
      <c r="D20" s="55" t="s">
        <v>229</v>
      </c>
      <c r="E20" s="55" t="s">
        <v>230</v>
      </c>
      <c r="F20" s="56">
        <v>23798</v>
      </c>
      <c r="G20" s="55">
        <v>2004</v>
      </c>
      <c r="H20" s="57" t="s">
        <v>200</v>
      </c>
      <c r="I20" s="58">
        <v>467</v>
      </c>
    </row>
    <row r="21" spans="2:9" x14ac:dyDescent="0.25">
      <c r="B21" s="54" t="s">
        <v>231</v>
      </c>
      <c r="C21" s="55" t="s">
        <v>232</v>
      </c>
      <c r="D21" s="55" t="s">
        <v>233</v>
      </c>
      <c r="E21" s="55" t="s">
        <v>230</v>
      </c>
      <c r="F21" s="56">
        <v>31981</v>
      </c>
      <c r="G21" s="55">
        <v>2008</v>
      </c>
      <c r="H21" s="57" t="s">
        <v>183</v>
      </c>
      <c r="I21" s="58">
        <v>423</v>
      </c>
    </row>
    <row r="22" spans="2:9" x14ac:dyDescent="0.25">
      <c r="B22" s="54" t="s">
        <v>234</v>
      </c>
      <c r="C22" s="55" t="s">
        <v>235</v>
      </c>
      <c r="D22" s="55" t="s">
        <v>236</v>
      </c>
      <c r="E22" s="55" t="s">
        <v>230</v>
      </c>
      <c r="F22" s="56">
        <v>30318</v>
      </c>
      <c r="G22" s="55">
        <v>2005</v>
      </c>
      <c r="H22" s="57" t="s">
        <v>237</v>
      </c>
      <c r="I22" s="58">
        <v>589</v>
      </c>
    </row>
    <row r="23" spans="2:9" x14ac:dyDescent="0.25">
      <c r="B23" s="54" t="s">
        <v>238</v>
      </c>
      <c r="C23" s="55" t="s">
        <v>239</v>
      </c>
      <c r="D23" s="55" t="s">
        <v>64</v>
      </c>
      <c r="E23" s="55" t="s">
        <v>178</v>
      </c>
      <c r="F23" s="56">
        <v>28613</v>
      </c>
      <c r="G23" s="55">
        <v>2004</v>
      </c>
      <c r="H23" s="57" t="s">
        <v>179</v>
      </c>
      <c r="I23" s="58">
        <v>396</v>
      </c>
    </row>
    <row r="24" spans="2:9" x14ac:dyDescent="0.25">
      <c r="B24" s="54" t="s">
        <v>240</v>
      </c>
      <c r="C24" s="55" t="s">
        <v>241</v>
      </c>
      <c r="D24" s="55" t="s">
        <v>190</v>
      </c>
      <c r="E24" s="55" t="s">
        <v>204</v>
      </c>
      <c r="F24" s="56">
        <v>31484</v>
      </c>
      <c r="G24" s="55">
        <v>2006</v>
      </c>
      <c r="H24" s="57" t="s">
        <v>183</v>
      </c>
      <c r="I24" s="58">
        <v>439</v>
      </c>
    </row>
    <row r="25" spans="2:9" x14ac:dyDescent="0.25">
      <c r="B25" s="54" t="s">
        <v>242</v>
      </c>
      <c r="C25" s="55" t="s">
        <v>243</v>
      </c>
      <c r="D25" s="55" t="s">
        <v>207</v>
      </c>
      <c r="E25" s="55" t="s">
        <v>204</v>
      </c>
      <c r="F25" s="56">
        <v>27730</v>
      </c>
      <c r="G25" s="55">
        <v>2005</v>
      </c>
      <c r="H25" s="57" t="s">
        <v>179</v>
      </c>
      <c r="I25" s="58">
        <v>428</v>
      </c>
    </row>
    <row r="26" spans="2:9" x14ac:dyDescent="0.25">
      <c r="B26" s="54" t="s">
        <v>244</v>
      </c>
      <c r="C26" s="55" t="s">
        <v>245</v>
      </c>
      <c r="D26" s="55" t="s">
        <v>64</v>
      </c>
      <c r="E26" s="55" t="s">
        <v>204</v>
      </c>
      <c r="F26" s="56">
        <v>26665</v>
      </c>
      <c r="G26" s="55">
        <v>2009</v>
      </c>
      <c r="H26" s="57" t="s">
        <v>179</v>
      </c>
      <c r="I26" s="58">
        <v>411</v>
      </c>
    </row>
    <row r="27" spans="2:9" x14ac:dyDescent="0.25">
      <c r="B27" s="54" t="s">
        <v>246</v>
      </c>
      <c r="C27" s="55" t="s">
        <v>247</v>
      </c>
      <c r="D27" s="55" t="s">
        <v>248</v>
      </c>
      <c r="E27" s="55" t="s">
        <v>178</v>
      </c>
      <c r="F27" s="56">
        <v>30205</v>
      </c>
      <c r="G27" s="55">
        <v>2008</v>
      </c>
      <c r="H27" s="57" t="s">
        <v>183</v>
      </c>
      <c r="I27" s="58">
        <v>468</v>
      </c>
    </row>
    <row r="28" spans="2:9" x14ac:dyDescent="0.25">
      <c r="B28" s="54" t="s">
        <v>249</v>
      </c>
      <c r="C28" s="55" t="s">
        <v>250</v>
      </c>
      <c r="D28" s="55" t="s">
        <v>193</v>
      </c>
      <c r="E28" s="55" t="s">
        <v>178</v>
      </c>
      <c r="F28" s="56">
        <v>27752</v>
      </c>
      <c r="G28" s="55">
        <v>2006</v>
      </c>
      <c r="H28" s="57" t="s">
        <v>237</v>
      </c>
      <c r="I28" s="58">
        <v>485</v>
      </c>
    </row>
    <row r="29" spans="2:9" ht="15.75" thickBot="1" x14ac:dyDescent="0.3">
      <c r="B29" s="59" t="s">
        <v>251</v>
      </c>
      <c r="C29" s="60" t="s">
        <v>252</v>
      </c>
      <c r="D29" s="60" t="s">
        <v>199</v>
      </c>
      <c r="E29" s="60" t="s">
        <v>187</v>
      </c>
      <c r="F29" s="61">
        <v>28603</v>
      </c>
      <c r="G29" s="60">
        <v>2006</v>
      </c>
      <c r="H29" s="62" t="s">
        <v>237</v>
      </c>
      <c r="I29" s="63">
        <v>475</v>
      </c>
    </row>
    <row r="30" spans="2:9" ht="15.75" thickBot="1" x14ac:dyDescent="0.3"/>
    <row r="31" spans="2:9" ht="15.75" thickBot="1" x14ac:dyDescent="0.3">
      <c r="B31" s="64" t="s">
        <v>253</v>
      </c>
      <c r="C31" s="65"/>
      <c r="D31" s="65"/>
      <c r="E31" s="66"/>
      <c r="F31" s="67" t="str">
        <f>INDEX(C3:C29,MATCH(MAX(I3:I29),I3:I29,0))</f>
        <v>Kopecká</v>
      </c>
      <c r="G31" s="72" t="str">
        <f>_xlfn.XLOOKUP(MAX(I3:I29),I3:I29,C3:C29)</f>
        <v>Kopecká</v>
      </c>
    </row>
    <row r="32" spans="2:9" ht="15.75" thickBot="1" x14ac:dyDescent="0.3">
      <c r="B32" s="68" t="s">
        <v>254</v>
      </c>
      <c r="C32" s="69"/>
      <c r="D32" s="69"/>
      <c r="E32" s="70"/>
      <c r="F32" s="71" t="str">
        <f>INDEX(C3:C29,MATCH(MIN(F3:F29),F3:F29,0))</f>
        <v>Kopecký</v>
      </c>
      <c r="G32" s="72" t="str">
        <f>_xlfn.XLOOKUP(MIN(F3:F29),F3:F29,C3:C29)</f>
        <v>Kopecký</v>
      </c>
    </row>
  </sheetData>
  <mergeCells count="10">
    <mergeCell ref="H1:H2"/>
    <mergeCell ref="I1:I2"/>
    <mergeCell ref="B31:E31"/>
    <mergeCell ref="B32:E32"/>
    <mergeCell ref="B1:B2"/>
    <mergeCell ref="C1:C2"/>
    <mergeCell ref="D1:D2"/>
    <mergeCell ref="E1:E2"/>
    <mergeCell ref="F1:F2"/>
    <mergeCell ref="G1:G2"/>
  </mergeCells>
  <conditionalFormatting sqref="G3:G29">
    <cfRule type="cellIs" dxfId="0" priority="1" operator="greaterThan">
      <formula>2066</formula>
    </cfRule>
  </conditionalFormatting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6</vt:i4>
      </vt:variant>
    </vt:vector>
  </HeadingPairs>
  <TitlesOfParts>
    <vt:vector size="6" baseType="lpstr">
      <vt:lpstr>Pohyb po hárku</vt:lpstr>
      <vt:lpstr>Vlastný formát</vt:lpstr>
      <vt:lpstr>Vzorce </vt:lpstr>
      <vt:lpstr>Funkcie</vt:lpstr>
      <vt:lpstr>Dátumové funkcie</vt:lpstr>
      <vt:lpstr>Zamestnanci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MarcelaH</dc:creator>
  <cp:lastModifiedBy>mPriezvisko</cp:lastModifiedBy>
  <dcterms:created xsi:type="dcterms:W3CDTF">2015-06-05T18:17:20Z</dcterms:created>
  <dcterms:modified xsi:type="dcterms:W3CDTF">2022-10-20T10:17:17Z</dcterms:modified>
</cp:coreProperties>
</file>