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iv\Documents\Akademický rok 2024-2025\ZS\PSI\PSI ext\"/>
    </mc:Choice>
  </mc:AlternateContent>
  <xr:revisionPtr revIDLastSave="0" documentId="13_ncr:1_{5A77B075-C55D-4874-8AFF-F02AF0DEA23B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Tabuľka" sheetId="1" r:id="rId1"/>
    <sheet name="Formátovanie tabuľky" sheetId="2" r:id="rId2"/>
    <sheet name="Prilepiť špeciálne" sheetId="3" r:id="rId3"/>
    <sheet name="Formáty a postupnosti" sheetId="4" r:id="rId4"/>
    <sheet name="Funkcia IF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5" l="1" a="1"/>
  <c r="F11" i="5" s="1"/>
  <c r="F12" i="5" a="1"/>
  <c r="F12" i="5" s="1"/>
  <c r="F13" i="5" a="1"/>
  <c r="F13" i="5"/>
  <c r="F14" i="5" a="1"/>
  <c r="F14" i="5" s="1"/>
  <c r="F15" i="5" a="1"/>
  <c r="F15" i="5" s="1"/>
  <c r="F16" i="5" a="1"/>
  <c r="F16" i="5" s="1"/>
  <c r="F17" i="5" a="1"/>
  <c r="F17" i="5"/>
  <c r="F18" i="5" a="1"/>
  <c r="F18" i="5"/>
  <c r="F19" i="5" a="1"/>
  <c r="F19" i="5" s="1"/>
  <c r="F10" i="5" a="1"/>
  <c r="F10" i="5" s="1"/>
  <c r="E11" i="5"/>
  <c r="E12" i="5"/>
  <c r="E13" i="5"/>
  <c r="E14" i="5"/>
  <c r="E15" i="5"/>
  <c r="E16" i="5"/>
  <c r="E17" i="5"/>
  <c r="E18" i="5"/>
  <c r="E19" i="5"/>
  <c r="E10" i="5"/>
  <c r="D11" i="5"/>
  <c r="D12" i="5"/>
  <c r="D13" i="5"/>
  <c r="D14" i="5"/>
  <c r="D15" i="5"/>
  <c r="D16" i="5"/>
  <c r="D17" i="5"/>
  <c r="D18" i="5"/>
  <c r="D19" i="5"/>
  <c r="D10" i="5"/>
  <c r="C11" i="5"/>
  <c r="C12" i="5"/>
  <c r="C13" i="5"/>
  <c r="C14" i="5"/>
  <c r="C15" i="5"/>
  <c r="C16" i="5"/>
  <c r="C17" i="5"/>
  <c r="C18" i="5"/>
  <c r="C19" i="5"/>
  <c r="C10" i="5"/>
  <c r="F13" i="2"/>
  <c r="F12" i="2"/>
  <c r="F11" i="2"/>
  <c r="F10" i="2"/>
  <c r="F9" i="2"/>
  <c r="F8" i="2"/>
  <c r="F7" i="2"/>
  <c r="F6" i="2"/>
  <c r="F5" i="2"/>
  <c r="F4" i="2"/>
  <c r="D19" i="1"/>
  <c r="E16" i="1"/>
  <c r="E18" i="1"/>
  <c r="F10" i="1"/>
  <c r="F13" i="1"/>
  <c r="H13" i="1"/>
  <c r="F9" i="1"/>
  <c r="I9" i="1"/>
  <c r="F7" i="1"/>
  <c r="I7" i="1"/>
  <c r="F15" i="1"/>
  <c r="F14" i="1"/>
  <c r="H14" i="1"/>
  <c r="F6" i="1"/>
  <c r="I6" i="1"/>
  <c r="F12" i="1"/>
  <c r="I12" i="1"/>
  <c r="F8" i="1"/>
  <c r="F11" i="1"/>
  <c r="I11" i="1"/>
  <c r="C21" i="1"/>
  <c r="E17" i="1"/>
  <c r="D16" i="1"/>
  <c r="D18" i="1"/>
  <c r="F16" i="1"/>
  <c r="F18" i="1"/>
  <c r="G11" i="1"/>
  <c r="G14" i="1"/>
  <c r="G13" i="1"/>
  <c r="H8" i="1"/>
  <c r="H15" i="1"/>
  <c r="H10" i="1"/>
  <c r="I14" i="1"/>
  <c r="I13" i="1"/>
  <c r="G8" i="1"/>
  <c r="G15" i="1"/>
  <c r="G10" i="1"/>
  <c r="H12" i="1"/>
  <c r="H7" i="1"/>
  <c r="I8" i="1"/>
  <c r="I15" i="1"/>
  <c r="I10" i="1"/>
  <c r="G12" i="1"/>
  <c r="G7" i="1"/>
  <c r="H11" i="1"/>
  <c r="H6" i="1"/>
  <c r="H9" i="1"/>
  <c r="G6" i="1"/>
  <c r="G9" i="1"/>
  <c r="C22" i="1"/>
  <c r="F17" i="1"/>
  <c r="D17" i="1"/>
  <c r="J13" i="1"/>
  <c r="G16" i="1"/>
  <c r="H18" i="1"/>
  <c r="H16" i="1"/>
  <c r="H17" i="1"/>
  <c r="J14" i="1"/>
  <c r="I16" i="1"/>
  <c r="I18" i="1"/>
  <c r="I17" i="1"/>
  <c r="J6" i="1"/>
  <c r="J12" i="1"/>
  <c r="J9" i="1"/>
  <c r="J10" i="1"/>
  <c r="J7" i="1"/>
  <c r="J15" i="1"/>
  <c r="J8" i="1"/>
  <c r="J11" i="1"/>
  <c r="G18" i="1"/>
  <c r="G17" i="1"/>
  <c r="J16" i="1"/>
  <c r="F21" i="1"/>
  <c r="J18" i="1"/>
  <c r="J17" i="1"/>
  <c r="J9" i="2"/>
  <c r="G9" i="2"/>
  <c r="J13" i="2"/>
  <c r="G13" i="2"/>
  <c r="J6" i="2"/>
  <c r="G6" i="2"/>
  <c r="J8" i="2"/>
  <c r="G8" i="2"/>
  <c r="J11" i="2"/>
  <c r="G11" i="2"/>
  <c r="J4" i="2"/>
  <c r="G7" i="2"/>
  <c r="J7" i="2"/>
  <c r="H11" i="2"/>
  <c r="H9" i="2"/>
  <c r="H8" i="2"/>
  <c r="H12" i="2"/>
  <c r="H7" i="2"/>
  <c r="H13" i="2"/>
  <c r="H5" i="2"/>
  <c r="H6" i="2"/>
  <c r="H4" i="2"/>
  <c r="H10" i="2"/>
  <c r="G5" i="2"/>
  <c r="J5" i="2"/>
  <c r="I7" i="2"/>
  <c r="I12" i="2"/>
  <c r="I6" i="2"/>
  <c r="I8" i="2"/>
  <c r="I5" i="2"/>
  <c r="I13" i="2"/>
  <c r="I9" i="2"/>
  <c r="I11" i="2"/>
  <c r="I4" i="2"/>
  <c r="I10" i="2"/>
  <c r="G10" i="2"/>
  <c r="J10" i="2"/>
  <c r="G4" i="2"/>
  <c r="G12" i="2"/>
  <c r="J12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<sst xmlns="http://schemas.openxmlformats.org/spreadsheetml/2006/main" count="192" uniqueCount="154">
  <si>
    <t>Sadzba</t>
  </si>
  <si>
    <t>Úlohy:</t>
  </si>
  <si>
    <t xml:space="preserve">  1. Vypočítajte hodnotu hrubej mzdy na základe odpracovaných hodín a hodinovej sadzby (bunka I1). </t>
  </si>
  <si>
    <t xml:space="preserve">       Vo vzorci použite absolútny odkaz na bunku I1.</t>
  </si>
  <si>
    <t xml:space="preserve"> 2.  Vypočítajte koľko peňazí sa odvedie jednotlivým zamestnancom do sociálnej a zdravotnej   </t>
  </si>
  <si>
    <t xml:space="preserve">Zamestnanec </t>
  </si>
  <si>
    <t>Osobné číslo</t>
  </si>
  <si>
    <t>Odpracované hodiny</t>
  </si>
  <si>
    <t>Prémie</t>
  </si>
  <si>
    <t>Hrubá mzda</t>
  </si>
  <si>
    <t>Sociálna poisťovňa</t>
  </si>
  <si>
    <t>Zdravotná poisťovňa</t>
  </si>
  <si>
    <t>Fond zamestnanosti</t>
  </si>
  <si>
    <t>Čistá mzda</t>
  </si>
  <si>
    <t xml:space="preserve">       poisťovne a do fondu zamestnanosti. Hodnoty vypočítajte na základe hrubej mzdy a percent pre</t>
  </si>
  <si>
    <t>Bartová</t>
  </si>
  <si>
    <t>Andrea</t>
  </si>
  <si>
    <t xml:space="preserve">       jednotlivé poisťovne (fond). Vo vzorcoch použite absolútne odkazy na bunky F4, G4, H4.  </t>
  </si>
  <si>
    <t>Cerovská</t>
  </si>
  <si>
    <t>Edita</t>
  </si>
  <si>
    <t xml:space="preserve"> 3.  Vypočítajte hodnotu čistej mzdy.</t>
  </si>
  <si>
    <t>Dobrovodská</t>
  </si>
  <si>
    <t>Oľga</t>
  </si>
  <si>
    <t xml:space="preserve"> 4.   Všetkým peňažným hodnotám (D6:I15) nastavte formát desatinnej čiarky – dve desatinné miesta.</t>
  </si>
  <si>
    <t>Gromský</t>
  </si>
  <si>
    <t>Boris</t>
  </si>
  <si>
    <t xml:space="preserve"> 5.   Nastavte formát sadzby (bunka I1) tak, aby zobrazoval hodnotu a €/hod (napr. 3 €/hod)</t>
  </si>
  <si>
    <t>Horáček</t>
  </si>
  <si>
    <t>Ondrej</t>
  </si>
  <si>
    <t xml:space="preserve"> 6.   Nastavte hodnotu výšky riadku pre riadky v tabuľke na hodnotu 15,75. Skontrolujte,či sú viditeľné všetky </t>
  </si>
  <si>
    <t>Jaslovský</t>
  </si>
  <si>
    <t>Peter</t>
  </si>
  <si>
    <t xml:space="preserve">        hodnoty v tabuľke, keď treba, zmeňte dodatočne výšku riadkov.</t>
  </si>
  <si>
    <t>Kardošová</t>
  </si>
  <si>
    <t>Lucia</t>
  </si>
  <si>
    <t xml:space="preserve"> 7.   Zistite počet zamestnancov, ktorí dostanú prémie. Výsledok bude v bunke B21.</t>
  </si>
  <si>
    <t>Martišová</t>
  </si>
  <si>
    <t>Jana</t>
  </si>
  <si>
    <t xml:space="preserve"> 8.   Zistite celkovú výšku hrubej mzdy zamestnancov, ktorých hrubá mzda je vyššia ako 400 €.</t>
  </si>
  <si>
    <t>Neveský</t>
  </si>
  <si>
    <t>Martin</t>
  </si>
  <si>
    <t xml:space="preserve">        Výsledok bude v bunke B22.</t>
  </si>
  <si>
    <t>Vargová</t>
  </si>
  <si>
    <t>Katarína</t>
  </si>
  <si>
    <t xml:space="preserve"> 9.   Nájdite minimálne, maximálne a priemerné hodnoty v stĺpcoch C až I.</t>
  </si>
  <si>
    <t xml:space="preserve">Minimum </t>
  </si>
  <si>
    <t>10.  Vypočítajte súčet za stĺpec čistá mzda. Výsledok bude v stĺpci E21.</t>
  </si>
  <si>
    <t>Maximum</t>
  </si>
  <si>
    <t xml:space="preserve">11.  Usporiadajte tabuľku podľa mien zamestnancov. </t>
  </si>
  <si>
    <t>Priemer</t>
  </si>
  <si>
    <t>12.  Doplňte osobné číslo do stĺpca B ako postupnosť čísel 5,10,15...</t>
  </si>
  <si>
    <t>13.  Rozdeľte priezvisko a meno zamestnanca do osobitných stĺpcov na priezvisko a meno.</t>
  </si>
  <si>
    <t>countif</t>
  </si>
  <si>
    <t xml:space="preserve">14.  Prekopírujte tabuľku od A5 po I15 na Hárok 2. Tabuľku umiestnite od bunky A3. </t>
  </si>
  <si>
    <t>počet zamestnacov s prémiami</t>
  </si>
  <si>
    <t>súčet čistá mzda</t>
  </si>
  <si>
    <t>celková výška hrubej mzdy so zamestnacami nad 400 €/mes.</t>
  </si>
  <si>
    <t>sumif</t>
  </si>
  <si>
    <t>Údaje o zamestnancoch</t>
  </si>
  <si>
    <t xml:space="preserve"> 1.  Doplňte nad tabuľku nadpis "Údaje o zamestnancoch". Typ písma Arial, tučné, veľkosť 12.</t>
  </si>
  <si>
    <t xml:space="preserve">       Zlúčte bunky a nadpis vycentrujte v rámci celej šírky tabuľky. </t>
  </si>
  <si>
    <t xml:space="preserve"> 2.  Podfarbite hlavičku tabuľky bledo zelenou farbou a zmeňte písmo na šikmé.</t>
  </si>
  <si>
    <t xml:space="preserve"> 3.  Orámujte celú tabuľku hrubým modrým rámom.</t>
  </si>
  <si>
    <t xml:space="preserve"> 4.  Vycentrujte číselné hodnoty v tabuľke.</t>
  </si>
  <si>
    <t xml:space="preserve"> 5.  Preneste formát hlavičky na hodnoty v stĺpci čistá mzda. (Ikona Kopírovať formát)</t>
  </si>
  <si>
    <t xml:space="preserve"> 6.  Hodnoty v stĺpcoch hrubá mzda a čistá mzda upravte menou euro.</t>
  </si>
  <si>
    <t xml:space="preserve"> 7.  Nastavte podmienené formátovanie pre hodnoty v stĺpci Odpracované hodiny.</t>
  </si>
  <si>
    <t xml:space="preserve">       Ak je hodnota menšia alebo rovná ako 125 nech sa zmení podfarbenie na červenú farbu. </t>
  </si>
  <si>
    <t xml:space="preserve"> 8.  Premenujte pracovný hárok na Formátovanie tabuľky. </t>
  </si>
  <si>
    <t>Použitie funkcie Prilepiť špeciálne na úpravu údajov na mieste:</t>
  </si>
  <si>
    <t xml:space="preserve"> 1.  Pričítajte hodnotu 210 k hodnotám v stĺpci A. </t>
  </si>
  <si>
    <t xml:space="preserve"> 2.  Vynásobte hodnoty v stĺpci C hodnotou 30.</t>
  </si>
  <si>
    <t xml:space="preserve"> 3.  Odčítajte od hodnôt v stĺpci E hodnotu 400.</t>
  </si>
  <si>
    <t xml:space="preserve"> 4.  Vydeľte hodnoty v stĺpci G hodnotu 1000.</t>
  </si>
  <si>
    <t xml:space="preserve"> 5.  Skopírujte hodnoty zo stĺpca A do riadku 50.</t>
  </si>
  <si>
    <t>Upravte čísla na uvedený formát:</t>
  </si>
  <si>
    <t>Semilogaritmický tvar</t>
  </si>
  <si>
    <t>Zlomky s 2 číslami</t>
  </si>
  <si>
    <t>Percentá</t>
  </si>
  <si>
    <t>Dátum so slovným</t>
  </si>
  <si>
    <t>(vedecký)</t>
  </si>
  <si>
    <t>v čitateli i v menovateli</t>
  </si>
  <si>
    <t>mesiacom</t>
  </si>
  <si>
    <t>Vytvorte postupnosti</t>
  </si>
  <si>
    <t>v stĺpci A od A20: 2000,1900 ……1000 (číselná)</t>
  </si>
  <si>
    <t>v stĺpci C od C20: 1.1.2011, 1.3.2011, ….1.11.2011 (dátumová)</t>
  </si>
  <si>
    <t>v stĺpci E od E20: 9:00, 9:15, …11:15 (časová)</t>
  </si>
  <si>
    <t>v stĺpci G od G20: Alcatel, Blackberry, Ericsson, Motorola, Nokia, Sagem, Samsung, Siemens.</t>
  </si>
  <si>
    <t>(vytvorte, uložte a použite postupnosť)</t>
  </si>
  <si>
    <t>Použitie funkcie IF</t>
  </si>
  <si>
    <t xml:space="preserve"> 1.  V stĺpci C  vyplňte údaje podľa hodnôt stĺpca A</t>
  </si>
  <si>
    <t xml:space="preserve">      ak je v A  0 alebo 1 vyplňte "kladné reálne", ak je v A -1 vyplňte "záporné".</t>
  </si>
  <si>
    <t xml:space="preserve"> 2.  V stĺpci D  vyplňte údaje podľa hodnôt stĺpca A</t>
  </si>
  <si>
    <t xml:space="preserve">      ak je v A  0 vyplňte NULA, ak 1 vyplňte POZIT, ak je v A -1 vyplňte NEG.</t>
  </si>
  <si>
    <t>Vyplňte stĺpec C nasledovne:</t>
  </si>
  <si>
    <t>Vyplňte hodnoty buniek C29-C38. Ak výsledok výnos-náklad je záporný</t>
  </si>
  <si>
    <t>doplňte "STRATA",  ak je kladný doplňte "ZISK", ak je rovný nule doplňte "NULA".</t>
  </si>
  <si>
    <t>Nastavte podmienené formátovanie pre bunky C29-C38. Ak je výsledok</t>
  </si>
  <si>
    <t>slovo ZISK, zvýraznite písmo červené na žltom podklade.</t>
  </si>
  <si>
    <t>Náklady:</t>
  </si>
  <si>
    <t>Výnosy:</t>
  </si>
  <si>
    <t>Výsledok</t>
  </si>
  <si>
    <t>Vypočítajte priemer za študijné výsledky. Následne doplňte do stĺpca výsledky</t>
  </si>
  <si>
    <t>slovo PRIJATÝ ak priemer je do 1,5 ; slovo REZERVA ak priemer je od 1,5 do 2</t>
  </si>
  <si>
    <t>a slovo NEPRIJATÝ ak priemer je väčší ako 2.</t>
  </si>
  <si>
    <t>Meno</t>
  </si>
  <si>
    <t>Ročník</t>
  </si>
  <si>
    <t>Matematika</t>
  </si>
  <si>
    <t>Ekonomika</t>
  </si>
  <si>
    <t>Riadenie</t>
  </si>
  <si>
    <t>Informatika</t>
  </si>
  <si>
    <t>Priemer:</t>
  </si>
  <si>
    <t>Výsledky :</t>
  </si>
  <si>
    <t>Alexander</t>
  </si>
  <si>
    <t>Alžbeta</t>
  </si>
  <si>
    <t>Andrej</t>
  </si>
  <si>
    <t>Cyprián</t>
  </si>
  <si>
    <t>Eugen</t>
  </si>
  <si>
    <t>Eva</t>
  </si>
  <si>
    <t>Filip</t>
  </si>
  <si>
    <t>Jakub</t>
  </si>
  <si>
    <t xml:space="preserve">Ján </t>
  </si>
  <si>
    <t>Jaroslav</t>
  </si>
  <si>
    <t>Jozef</t>
  </si>
  <si>
    <t>Karol</t>
  </si>
  <si>
    <t>Lýdia</t>
  </si>
  <si>
    <t>Mária</t>
  </si>
  <si>
    <t xml:space="preserve">Mário </t>
  </si>
  <si>
    <t>Michaela</t>
  </si>
  <si>
    <t>Michal</t>
  </si>
  <si>
    <t>Pavol</t>
  </si>
  <si>
    <t>Silvia</t>
  </si>
  <si>
    <t>Silvio</t>
  </si>
  <si>
    <t>Soňa</t>
  </si>
  <si>
    <t>Zita</t>
  </si>
  <si>
    <t>Zuzana</t>
  </si>
  <si>
    <t>streda</t>
  </si>
  <si>
    <t>štvrtok</t>
  </si>
  <si>
    <t>piatok</t>
  </si>
  <si>
    <t>sobota</t>
  </si>
  <si>
    <t>nedeľa</t>
  </si>
  <si>
    <t>pondelok</t>
  </si>
  <si>
    <t>utorok</t>
  </si>
  <si>
    <t>kniha</t>
  </si>
  <si>
    <t>zošit</t>
  </si>
  <si>
    <t>pero</t>
  </si>
  <si>
    <t>Piatok</t>
  </si>
  <si>
    <t>Sobota</t>
  </si>
  <si>
    <t>Nedeľa</t>
  </si>
  <si>
    <t>Pondelok</t>
  </si>
  <si>
    <t>Utorok</t>
  </si>
  <si>
    <t>2. IF ak A10=1</t>
  </si>
  <si>
    <t>2. IF ak A10&gt;0</t>
  </si>
  <si>
    <t>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</si>
</sst>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&quot; €/hod.&quot;"/>
    <numFmt numFmtId="166" formatCode="_-* #,##0.00\ [$€-41B]_-;\-* #,##0.00\ [$€-41B]_-;_-* &quot;-&quot;??\ [$€-41B]_-;_-@_-"/>
    <numFmt numFmtId="168" formatCode="[$-41B]d\.\ mmmm\ yyyy;@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color indexed="12"/>
      <name val="Arial"/>
      <family val="2"/>
      <charset val="238"/>
    </font>
    <font>
      <sz val="9"/>
      <color indexed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b/>
      <u/>
      <sz val="12"/>
      <color theme="3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20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0070C0"/>
      </left>
      <right style="mediumDashed">
        <color rgb="FFFF0000"/>
      </right>
      <top style="thick">
        <color rgb="FF0070C0"/>
      </top>
      <bottom style="mediumDashed">
        <color rgb="FFFF0000"/>
      </bottom>
      <diagonal/>
    </border>
    <border>
      <left style="mediumDashed">
        <color rgb="FFFF0000"/>
      </left>
      <right style="mediumDashed">
        <color rgb="FFFF0000"/>
      </right>
      <top style="thick">
        <color rgb="FF0070C0"/>
      </top>
      <bottom style="mediumDashed">
        <color rgb="FFFF0000"/>
      </bottom>
      <diagonal/>
    </border>
    <border>
      <left style="mediumDashed">
        <color rgb="FFFF0000"/>
      </left>
      <right style="thick">
        <color rgb="FF0070C0"/>
      </right>
      <top style="thick">
        <color rgb="FF0070C0"/>
      </top>
      <bottom style="mediumDashed">
        <color rgb="FFFF0000"/>
      </bottom>
      <diagonal/>
    </border>
    <border>
      <left style="thick">
        <color rgb="FF0070C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>
      <left style="thick">
        <color rgb="FF0070C0"/>
      </left>
      <right style="mediumDashed">
        <color rgb="FFFF0000"/>
      </right>
      <top style="mediumDashed">
        <color rgb="FFFF0000"/>
      </top>
      <bottom style="thick">
        <color rgb="FF0070C0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 style="thick">
        <color rgb="FF0070C0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9" fontId="26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1"/>
    <xf numFmtId="0" fontId="3" fillId="0" borderId="2" xfId="1" applyBorder="1"/>
    <xf numFmtId="0" fontId="9" fillId="0" borderId="13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6" fillId="0" borderId="9" xfId="1" applyFont="1" applyBorder="1" applyAlignment="1">
      <alignment horizontal="center"/>
    </xf>
    <xf numFmtId="0" fontId="2" fillId="0" borderId="0" xfId="0" applyFont="1"/>
    <xf numFmtId="0" fontId="11" fillId="4" borderId="3" xfId="0" applyFont="1" applyFill="1" applyBorder="1"/>
    <xf numFmtId="0" fontId="0" fillId="4" borderId="1" xfId="0" applyFill="1" applyBorder="1"/>
    <xf numFmtId="0" fontId="0" fillId="4" borderId="4" xfId="0" applyFill="1" applyBorder="1"/>
    <xf numFmtId="0" fontId="0" fillId="4" borderId="0" xfId="0" applyFill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164" fontId="6" fillId="0" borderId="0" xfId="1" applyNumberFormat="1" applyFont="1" applyAlignment="1">
      <alignment horizontal="center"/>
    </xf>
    <xf numFmtId="9" fontId="6" fillId="0" borderId="0" xfId="1" applyNumberFormat="1" applyFont="1" applyAlignment="1">
      <alignment horizontal="center"/>
    </xf>
    <xf numFmtId="1" fontId="3" fillId="0" borderId="12" xfId="1" applyNumberFormat="1" applyBorder="1"/>
    <xf numFmtId="0" fontId="0" fillId="0" borderId="12" xfId="0" applyBorder="1"/>
    <xf numFmtId="0" fontId="0" fillId="0" borderId="17" xfId="0" applyBorder="1"/>
    <xf numFmtId="0" fontId="3" fillId="0" borderId="25" xfId="2" applyBorder="1"/>
    <xf numFmtId="0" fontId="3" fillId="0" borderId="26" xfId="2" applyBorder="1"/>
    <xf numFmtId="1" fontId="3" fillId="0" borderId="27" xfId="1" applyNumberFormat="1" applyBorder="1"/>
    <xf numFmtId="0" fontId="0" fillId="0" borderId="19" xfId="0" applyBorder="1"/>
    <xf numFmtId="0" fontId="6" fillId="0" borderId="24" xfId="1" applyFont="1" applyBorder="1"/>
    <xf numFmtId="0" fontId="6" fillId="0" borderId="25" xfId="1" applyFont="1" applyBorder="1"/>
    <xf numFmtId="0" fontId="2" fillId="0" borderId="26" xfId="0" applyFont="1" applyBorder="1"/>
    <xf numFmtId="0" fontId="3" fillId="0" borderId="28" xfId="2" applyBorder="1"/>
    <xf numFmtId="0" fontId="3" fillId="2" borderId="32" xfId="1" applyFill="1" applyBorder="1" applyAlignment="1">
      <alignment horizontal="center" vertical="justify" wrapText="1"/>
    </xf>
    <xf numFmtId="0" fontId="3" fillId="2" borderId="32" xfId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justify" wrapText="1"/>
    </xf>
    <xf numFmtId="0" fontId="3" fillId="2" borderId="33" xfId="1" applyFill="1" applyBorder="1" applyAlignment="1">
      <alignment horizontal="center" vertical="justify" wrapText="1"/>
    </xf>
    <xf numFmtId="0" fontId="3" fillId="2" borderId="11" xfId="1" applyFill="1" applyBorder="1" applyAlignment="1">
      <alignment horizontal="center" vertical="center" wrapText="1"/>
    </xf>
    <xf numFmtId="0" fontId="12" fillId="4" borderId="0" xfId="3" applyFont="1" applyFill="1"/>
    <xf numFmtId="0" fontId="7" fillId="0" borderId="0" xfId="3"/>
    <xf numFmtId="0" fontId="9" fillId="4" borderId="0" xfId="3" applyFont="1" applyFill="1"/>
    <xf numFmtId="0" fontId="10" fillId="4" borderId="0" xfId="0" applyFont="1" applyFill="1"/>
    <xf numFmtId="0" fontId="7" fillId="0" borderId="0" xfId="4"/>
    <xf numFmtId="0" fontId="4" fillId="0" borderId="0" xfId="4" applyFont="1"/>
    <xf numFmtId="0" fontId="7" fillId="0" borderId="0" xfId="5"/>
    <xf numFmtId="0" fontId="13" fillId="4" borderId="0" xfId="4" applyFont="1" applyFill="1"/>
    <xf numFmtId="0" fontId="12" fillId="4" borderId="0" xfId="4" applyFont="1" applyFill="1"/>
    <xf numFmtId="0" fontId="8" fillId="4" borderId="0" xfId="4" applyFont="1" applyFill="1"/>
    <xf numFmtId="0" fontId="9" fillId="4" borderId="0" xfId="4" applyFont="1" applyFill="1"/>
    <xf numFmtId="0" fontId="6" fillId="4" borderId="0" xfId="5" applyFont="1" applyFill="1"/>
    <xf numFmtId="0" fontId="14" fillId="4" borderId="0" xfId="5" applyFont="1" applyFill="1"/>
    <xf numFmtId="0" fontId="7" fillId="0" borderId="12" xfId="5" applyBorder="1"/>
    <xf numFmtId="0" fontId="7" fillId="0" borderId="16" xfId="5" applyBorder="1"/>
    <xf numFmtId="0" fontId="7" fillId="0" borderId="17" xfId="5" applyBorder="1"/>
    <xf numFmtId="0" fontId="7" fillId="0" borderId="18" xfId="5" applyBorder="1"/>
    <xf numFmtId="0" fontId="7" fillId="0" borderId="19" xfId="5" applyBorder="1"/>
    <xf numFmtId="0" fontId="0" fillId="0" borderId="20" xfId="0" applyBorder="1"/>
    <xf numFmtId="0" fontId="7" fillId="0" borderId="34" xfId="5" applyBorder="1"/>
    <xf numFmtId="0" fontId="7" fillId="0" borderId="30" xfId="5" applyBorder="1"/>
    <xf numFmtId="0" fontId="7" fillId="0" borderId="31" xfId="5" applyBorder="1"/>
    <xf numFmtId="0" fontId="5" fillId="3" borderId="13" xfId="5" applyFont="1" applyFill="1" applyBorder="1" applyAlignment="1">
      <alignment horizontal="center"/>
    </xf>
    <xf numFmtId="0" fontId="5" fillId="3" borderId="32" xfId="5" applyFont="1" applyFill="1" applyBorder="1" applyAlignment="1">
      <alignment horizontal="center"/>
    </xf>
    <xf numFmtId="0" fontId="5" fillId="3" borderId="14" xfId="5" applyFont="1" applyFill="1" applyBorder="1" applyAlignment="1">
      <alignment horizontal="center"/>
    </xf>
    <xf numFmtId="0" fontId="15" fillId="4" borderId="0" xfId="5" applyFont="1" applyFill="1"/>
    <xf numFmtId="0" fontId="16" fillId="4" borderId="0" xfId="0" applyFont="1" applyFill="1"/>
    <xf numFmtId="0" fontId="17" fillId="4" borderId="2" xfId="0" applyFont="1" applyFill="1" applyBorder="1"/>
    <xf numFmtId="2" fontId="0" fillId="0" borderId="30" xfId="0" applyNumberFormat="1" applyBorder="1"/>
    <xf numFmtId="2" fontId="0" fillId="0" borderId="31" xfId="0" applyNumberFormat="1" applyBorder="1"/>
    <xf numFmtId="2" fontId="0" fillId="0" borderId="12" xfId="0" applyNumberFormat="1" applyBorder="1"/>
    <xf numFmtId="2" fontId="3" fillId="0" borderId="12" xfId="1" applyNumberFormat="1" applyBorder="1"/>
    <xf numFmtId="2" fontId="3" fillId="0" borderId="27" xfId="1" applyNumberFormat="1" applyBorder="1"/>
    <xf numFmtId="165" fontId="18" fillId="0" borderId="10" xfId="1" applyNumberFormat="1" applyFont="1" applyBorder="1" applyAlignment="1">
      <alignment horizontal="center"/>
    </xf>
    <xf numFmtId="0" fontId="19" fillId="6" borderId="21" xfId="1" applyFont="1" applyFill="1" applyBorder="1"/>
    <xf numFmtId="0" fontId="19" fillId="6" borderId="22" xfId="1" applyFont="1" applyFill="1" applyBorder="1"/>
    <xf numFmtId="0" fontId="20" fillId="6" borderId="23" xfId="0" applyFont="1" applyFill="1" applyBorder="1"/>
    <xf numFmtId="0" fontId="22" fillId="5" borderId="14" xfId="0" applyFont="1" applyFill="1" applyBorder="1" applyAlignment="1">
      <alignment horizontal="center" vertical="center"/>
    </xf>
    <xf numFmtId="2" fontId="22" fillId="5" borderId="14" xfId="0" applyNumberFormat="1" applyFont="1" applyFill="1" applyBorder="1" applyAlignment="1">
      <alignment horizontal="center" vertical="center"/>
    </xf>
    <xf numFmtId="1" fontId="3" fillId="0" borderId="30" xfId="1" applyNumberFormat="1" applyBorder="1"/>
    <xf numFmtId="2" fontId="3" fillId="0" borderId="30" xfId="1" applyNumberFormat="1" applyBorder="1"/>
    <xf numFmtId="0" fontId="21" fillId="0" borderId="0" xfId="0" applyFont="1"/>
    <xf numFmtId="1" fontId="23" fillId="0" borderId="29" xfId="1" applyNumberFormat="1" applyFont="1" applyBorder="1" applyAlignment="1">
      <alignment horizontal="center" vertical="center"/>
    </xf>
    <xf numFmtId="1" fontId="23" fillId="0" borderId="22" xfId="1" applyNumberFormat="1" applyFont="1" applyBorder="1" applyAlignment="1">
      <alignment horizontal="center" vertical="center"/>
    </xf>
    <xf numFmtId="0" fontId="3" fillId="2" borderId="35" xfId="1" applyFill="1" applyBorder="1" applyAlignment="1">
      <alignment horizontal="center" vertical="center" wrapText="1"/>
    </xf>
    <xf numFmtId="0" fontId="3" fillId="0" borderId="36" xfId="2" applyBorder="1"/>
    <xf numFmtId="0" fontId="3" fillId="0" borderId="37" xfId="2" applyBorder="1"/>
    <xf numFmtId="0" fontId="3" fillId="0" borderId="38" xfId="2" applyBorder="1"/>
    <xf numFmtId="0" fontId="9" fillId="0" borderId="1" xfId="1" applyFont="1" applyBorder="1" applyAlignment="1">
      <alignment wrapText="1"/>
    </xf>
    <xf numFmtId="0" fontId="9" fillId="0" borderId="35" xfId="1" applyFont="1" applyBorder="1" applyAlignment="1">
      <alignment wrapText="1"/>
    </xf>
    <xf numFmtId="0" fontId="17" fillId="4" borderId="0" xfId="0" applyFont="1" applyFill="1"/>
    <xf numFmtId="0" fontId="25" fillId="5" borderId="39" xfId="1" applyFont="1" applyFill="1" applyBorder="1" applyAlignment="1">
      <alignment horizontal="center" vertical="center"/>
    </xf>
    <xf numFmtId="0" fontId="25" fillId="5" borderId="40" xfId="1" applyFont="1" applyFill="1" applyBorder="1" applyAlignment="1">
      <alignment horizontal="center" vertical="center" wrapText="1"/>
    </xf>
    <xf numFmtId="0" fontId="25" fillId="5" borderId="40" xfId="1" applyFont="1" applyFill="1" applyBorder="1" applyAlignment="1">
      <alignment horizontal="center" vertical="justify" wrapText="1"/>
    </xf>
    <xf numFmtId="0" fontId="25" fillId="5" borderId="41" xfId="1" applyFont="1" applyFill="1" applyBorder="1" applyAlignment="1">
      <alignment horizontal="center" vertical="justify" wrapText="1"/>
    </xf>
    <xf numFmtId="0" fontId="3" fillId="0" borderId="42" xfId="2" applyBorder="1"/>
    <xf numFmtId="0" fontId="3" fillId="0" borderId="43" xfId="2" applyBorder="1"/>
    <xf numFmtId="1" fontId="23" fillId="0" borderId="43" xfId="1" applyNumberFormat="1" applyFont="1" applyBorder="1" applyAlignment="1">
      <alignment horizontal="center" vertical="center"/>
    </xf>
    <xf numFmtId="0" fontId="3" fillId="0" borderId="44" xfId="2" applyBorder="1"/>
    <xf numFmtId="0" fontId="3" fillId="0" borderId="45" xfId="2" applyBorder="1"/>
    <xf numFmtId="1" fontId="23" fillId="0" borderId="45" xfId="1" applyNumberFormat="1" applyFont="1" applyBorder="1" applyAlignment="1">
      <alignment horizontal="center" vertical="center"/>
    </xf>
    <xf numFmtId="1" fontId="3" fillId="0" borderId="43" xfId="1" applyNumberFormat="1" applyBorder="1" applyAlignment="1">
      <alignment horizontal="center"/>
    </xf>
    <xf numFmtId="2" fontId="3" fillId="0" borderId="43" xfId="1" applyNumberFormat="1" applyBorder="1" applyAlignment="1">
      <alignment horizontal="center"/>
    </xf>
    <xf numFmtId="2" fontId="0" fillId="0" borderId="43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1" fontId="3" fillId="0" borderId="45" xfId="1" applyNumberFormat="1" applyBorder="1" applyAlignment="1">
      <alignment horizontal="center"/>
    </xf>
    <xf numFmtId="2" fontId="3" fillId="0" borderId="45" xfId="1" applyNumberFormat="1" applyBorder="1" applyAlignment="1">
      <alignment horizontal="center"/>
    </xf>
    <xf numFmtId="2" fontId="0" fillId="0" borderId="45" xfId="0" applyNumberFormat="1" applyBorder="1" applyAlignment="1">
      <alignment horizontal="center"/>
    </xf>
    <xf numFmtId="166" fontId="25" fillId="5" borderId="41" xfId="1" applyNumberFormat="1" applyFont="1" applyFill="1" applyBorder="1" applyAlignment="1">
      <alignment horizontal="center" vertical="justify" wrapText="1"/>
    </xf>
    <xf numFmtId="166" fontId="0" fillId="0" borderId="43" xfId="0" applyNumberFormat="1" applyBorder="1" applyAlignment="1">
      <alignment horizontal="center"/>
    </xf>
    <xf numFmtId="166" fontId="0" fillId="0" borderId="45" xfId="0" applyNumberFormat="1" applyBorder="1" applyAlignment="1">
      <alignment horizontal="center"/>
    </xf>
    <xf numFmtId="0" fontId="17" fillId="4" borderId="7" xfId="0" applyFont="1" applyFill="1" applyBorder="1"/>
    <xf numFmtId="0" fontId="24" fillId="0" borderId="0" xfId="0" applyFont="1" applyAlignment="1">
      <alignment horizontal="center"/>
    </xf>
    <xf numFmtId="0" fontId="24" fillId="0" borderId="5" xfId="0" applyFont="1" applyBorder="1" applyAlignment="1">
      <alignment horizontal="center"/>
    </xf>
    <xf numFmtId="0" fontId="27" fillId="4" borderId="0" xfId="3" applyFont="1" applyFill="1"/>
    <xf numFmtId="0" fontId="23" fillId="0" borderId="0" xfId="4" applyFont="1"/>
    <xf numFmtId="14" fontId="23" fillId="0" borderId="0" xfId="4" applyNumberFormat="1" applyFont="1"/>
    <xf numFmtId="11" fontId="23" fillId="0" borderId="0" xfId="4" applyNumberFormat="1" applyFont="1"/>
    <xf numFmtId="13" fontId="23" fillId="0" borderId="0" xfId="4" applyNumberFormat="1" applyFont="1"/>
    <xf numFmtId="9" fontId="23" fillId="0" borderId="0" xfId="6" applyFont="1"/>
    <xf numFmtId="168" fontId="23" fillId="0" borderId="0" xfId="4" applyNumberFormat="1" applyFont="1"/>
    <xf numFmtId="20" fontId="23" fillId="0" borderId="0" xfId="4" applyNumberFormat="1" applyFont="1"/>
    <xf numFmtId="0" fontId="27" fillId="4" borderId="0" xfId="4" applyFont="1" applyFill="1"/>
    <xf numFmtId="0" fontId="23" fillId="0" borderId="0" xfId="5" applyFont="1"/>
    <xf numFmtId="0" fontId="27" fillId="4" borderId="0" xfId="5" applyFont="1" applyFill="1"/>
    <xf numFmtId="0" fontId="23" fillId="4" borderId="0" xfId="5" applyFont="1" applyFill="1"/>
    <xf numFmtId="0" fontId="20" fillId="5" borderId="0" xfId="0" applyFont="1" applyFill="1" applyAlignment="1">
      <alignment horizontal="center" vertical="center"/>
    </xf>
    <xf numFmtId="0" fontId="23" fillId="0" borderId="0" xfId="5" applyFont="1" applyAlignment="1">
      <alignment horizontal="center" vertical="center"/>
    </xf>
    <xf numFmtId="0" fontId="21" fillId="7" borderId="0" xfId="0" applyFont="1" applyFill="1" applyAlignment="1">
      <alignment horizontal="center" vertical="center"/>
    </xf>
  </cellXfs>
  <cellStyles count="7">
    <cellStyle name="Normálna" xfId="0" builtinId="0"/>
    <cellStyle name="normálne 2" xfId="1" xr:uid="{00000000-0005-0000-0000-000001000000}"/>
    <cellStyle name="normálne 4" xfId="2" xr:uid="{00000000-0005-0000-0000-000002000000}"/>
    <cellStyle name="normálne 6" xfId="3" xr:uid="{00000000-0005-0000-0000-000003000000}"/>
    <cellStyle name="normálne 7" xfId="4" xr:uid="{00000000-0005-0000-0000-000004000000}"/>
    <cellStyle name="normálne 8" xfId="5" xr:uid="{00000000-0005-0000-0000-000005000000}"/>
    <cellStyle name="Percentá" xfId="6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V23"/>
  <sheetViews>
    <sheetView topLeftCell="A16" zoomScale="120" zoomScaleNormal="120" workbookViewId="0">
      <selection activeCell="E22" sqref="E22"/>
    </sheetView>
  </sheetViews>
  <sheetFormatPr defaultRowHeight="14.4" x14ac:dyDescent="0.3"/>
  <cols>
    <col min="1" max="1" width="16.88671875" bestFit="1" customWidth="1"/>
    <col min="2" max="2" width="16.88671875" customWidth="1"/>
    <col min="3" max="3" width="9.6640625" customWidth="1"/>
    <col min="4" max="4" width="12.44140625" customWidth="1"/>
    <col min="6" max="6" width="15.5546875" customWidth="1"/>
    <col min="10" max="10" width="19" bestFit="1" customWidth="1"/>
  </cols>
  <sheetData>
    <row r="1" spans="1:22" ht="25.2" thickBot="1" x14ac:dyDescent="0.45">
      <c r="A1" s="1"/>
      <c r="B1" s="1"/>
      <c r="C1" s="1"/>
      <c r="D1" s="1"/>
      <c r="E1" s="1"/>
      <c r="F1" s="1"/>
      <c r="G1" s="1"/>
      <c r="H1" s="1"/>
      <c r="I1" s="6" t="s">
        <v>0</v>
      </c>
      <c r="J1" s="67">
        <v>3</v>
      </c>
      <c r="L1" s="8" t="s">
        <v>1</v>
      </c>
      <c r="M1" s="9"/>
      <c r="N1" s="9"/>
      <c r="O1" s="9"/>
      <c r="P1" s="9"/>
      <c r="Q1" s="9"/>
      <c r="R1" s="9"/>
      <c r="S1" s="9"/>
      <c r="T1" s="9"/>
      <c r="U1" s="9"/>
      <c r="V1" s="10"/>
    </row>
    <row r="2" spans="1:22" x14ac:dyDescent="0.3">
      <c r="A2" s="1"/>
      <c r="B2" s="1"/>
      <c r="C2" s="1"/>
      <c r="D2" s="1"/>
      <c r="E2" s="1"/>
      <c r="F2" s="1"/>
      <c r="G2" s="1"/>
      <c r="H2" s="1"/>
      <c r="I2" s="1"/>
      <c r="J2" s="1"/>
      <c r="L2" s="61" t="s">
        <v>2</v>
      </c>
      <c r="M2" s="11"/>
      <c r="N2" s="11"/>
      <c r="O2" s="11"/>
      <c r="P2" s="11"/>
      <c r="Q2" s="11"/>
      <c r="R2" s="11"/>
      <c r="S2" s="11"/>
      <c r="T2" s="11"/>
      <c r="U2" s="11"/>
      <c r="V2" s="12"/>
    </row>
    <row r="3" spans="1:22" x14ac:dyDescent="0.3">
      <c r="A3" s="1"/>
      <c r="B3" s="1"/>
      <c r="C3" s="1"/>
      <c r="D3" s="1"/>
      <c r="E3" s="1"/>
      <c r="F3" s="1"/>
      <c r="G3" s="1"/>
      <c r="H3" s="1"/>
      <c r="I3" s="1"/>
      <c r="J3" s="1"/>
      <c r="L3" s="61" t="s">
        <v>3</v>
      </c>
      <c r="M3" s="11"/>
      <c r="N3" s="11"/>
      <c r="O3" s="11"/>
      <c r="P3" s="11"/>
      <c r="Q3" s="11"/>
      <c r="R3" s="11"/>
      <c r="S3" s="11"/>
      <c r="T3" s="11"/>
      <c r="U3" s="11"/>
      <c r="V3" s="12"/>
    </row>
    <row r="4" spans="1:22" ht="15" thickBot="1" x14ac:dyDescent="0.35">
      <c r="A4" s="2"/>
      <c r="B4" s="1"/>
      <c r="C4" s="1"/>
      <c r="D4" s="1"/>
      <c r="E4" s="1"/>
      <c r="F4" s="1"/>
      <c r="G4" s="16">
        <v>0.13400000000000001</v>
      </c>
      <c r="H4" s="17">
        <v>0.04</v>
      </c>
      <c r="I4" s="17">
        <v>0.03</v>
      </c>
      <c r="J4" s="1"/>
      <c r="L4" s="61" t="s">
        <v>4</v>
      </c>
      <c r="M4" s="11"/>
      <c r="N4" s="11"/>
      <c r="O4" s="11"/>
      <c r="P4" s="11"/>
      <c r="Q4" s="11"/>
      <c r="R4" s="11"/>
      <c r="S4" s="11"/>
      <c r="T4" s="11"/>
      <c r="U4" s="11"/>
      <c r="V4" s="12"/>
    </row>
    <row r="5" spans="1:22" ht="40.200000000000003" thickBot="1" x14ac:dyDescent="0.35">
      <c r="A5" s="33" t="s">
        <v>5</v>
      </c>
      <c r="B5" s="78"/>
      <c r="C5" s="32" t="s">
        <v>6</v>
      </c>
      <c r="D5" s="29" t="s">
        <v>7</v>
      </c>
      <c r="E5" s="30" t="s">
        <v>8</v>
      </c>
      <c r="F5" s="29" t="s">
        <v>9</v>
      </c>
      <c r="G5" s="29" t="s">
        <v>10</v>
      </c>
      <c r="H5" s="29" t="s">
        <v>11</v>
      </c>
      <c r="I5" s="29" t="s">
        <v>12</v>
      </c>
      <c r="J5" s="31" t="s">
        <v>13</v>
      </c>
      <c r="L5" s="61" t="s">
        <v>14</v>
      </c>
      <c r="M5" s="11"/>
      <c r="N5" s="11"/>
      <c r="O5" s="11"/>
      <c r="P5" s="11"/>
      <c r="Q5" s="11"/>
      <c r="R5" s="11"/>
      <c r="S5" s="11"/>
      <c r="T5" s="11"/>
      <c r="U5" s="11"/>
      <c r="V5" s="12"/>
    </row>
    <row r="6" spans="1:22" ht="18" customHeight="1" x14ac:dyDescent="0.3">
      <c r="A6" s="28" t="s">
        <v>15</v>
      </c>
      <c r="B6" s="79" t="s">
        <v>16</v>
      </c>
      <c r="C6" s="76">
        <v>5</v>
      </c>
      <c r="D6" s="73">
        <v>150</v>
      </c>
      <c r="E6" s="74">
        <v>30</v>
      </c>
      <c r="F6" s="62">
        <f t="shared" ref="F6:F15" si="0">D6*$J$1</f>
        <v>450</v>
      </c>
      <c r="G6" s="62">
        <f t="shared" ref="G6:G15" si="1">F6*$G$4</f>
        <v>60.300000000000004</v>
      </c>
      <c r="H6" s="62">
        <f t="shared" ref="H6:H15" si="2">F6*$H$4</f>
        <v>18</v>
      </c>
      <c r="I6" s="62">
        <f t="shared" ref="I6:I15" si="3">F6*$I$4</f>
        <v>13.5</v>
      </c>
      <c r="J6" s="63">
        <f t="shared" ref="J6:J15" si="4">E6+F6-G6-H6-I6</f>
        <v>388.2</v>
      </c>
      <c r="L6" s="61" t="s">
        <v>17</v>
      </c>
      <c r="M6" s="11"/>
      <c r="N6" s="11"/>
      <c r="O6" s="11"/>
      <c r="P6" s="11"/>
      <c r="Q6" s="11"/>
      <c r="R6" s="11"/>
      <c r="S6" s="11"/>
      <c r="T6" s="11"/>
      <c r="U6" s="11"/>
      <c r="V6" s="12"/>
    </row>
    <row r="7" spans="1:22" ht="18" customHeight="1" x14ac:dyDescent="0.3">
      <c r="A7" s="21" t="s">
        <v>18</v>
      </c>
      <c r="B7" s="80" t="s">
        <v>19</v>
      </c>
      <c r="C7" s="77">
        <v>10</v>
      </c>
      <c r="D7" s="18">
        <v>115</v>
      </c>
      <c r="E7" s="65">
        <v>0</v>
      </c>
      <c r="F7" s="62">
        <f t="shared" si="0"/>
        <v>345</v>
      </c>
      <c r="G7" s="62">
        <f t="shared" si="1"/>
        <v>46.230000000000004</v>
      </c>
      <c r="H7" s="62">
        <f t="shared" si="2"/>
        <v>13.8</v>
      </c>
      <c r="I7" s="62">
        <f t="shared" si="3"/>
        <v>10.35</v>
      </c>
      <c r="J7" s="63">
        <f t="shared" si="4"/>
        <v>274.61999999999995</v>
      </c>
      <c r="L7" s="61" t="s">
        <v>20</v>
      </c>
      <c r="M7" s="11"/>
      <c r="N7" s="11"/>
      <c r="O7" s="11"/>
      <c r="P7" s="11"/>
      <c r="Q7" s="11"/>
      <c r="R7" s="11"/>
      <c r="S7" s="11"/>
      <c r="T7" s="11"/>
      <c r="U7" s="11"/>
      <c r="V7" s="12"/>
    </row>
    <row r="8" spans="1:22" ht="18" customHeight="1" x14ac:dyDescent="0.3">
      <c r="A8" s="21" t="s">
        <v>21</v>
      </c>
      <c r="B8" s="79" t="s">
        <v>22</v>
      </c>
      <c r="C8" s="76">
        <v>15</v>
      </c>
      <c r="D8" s="18">
        <v>135</v>
      </c>
      <c r="E8" s="65">
        <v>30</v>
      </c>
      <c r="F8" s="62">
        <f t="shared" si="0"/>
        <v>405</v>
      </c>
      <c r="G8" s="62">
        <f t="shared" si="1"/>
        <v>54.27</v>
      </c>
      <c r="H8" s="62">
        <f t="shared" si="2"/>
        <v>16.2</v>
      </c>
      <c r="I8" s="62">
        <f t="shared" si="3"/>
        <v>12.15</v>
      </c>
      <c r="J8" s="63">
        <f t="shared" si="4"/>
        <v>352.38000000000005</v>
      </c>
      <c r="L8" s="61" t="s">
        <v>23</v>
      </c>
      <c r="M8" s="11"/>
      <c r="N8" s="11"/>
      <c r="O8" s="11"/>
      <c r="P8" s="11"/>
      <c r="Q8" s="11"/>
      <c r="R8" s="11"/>
      <c r="S8" s="11"/>
      <c r="T8" s="11"/>
      <c r="U8" s="11"/>
      <c r="V8" s="12"/>
    </row>
    <row r="9" spans="1:22" ht="18" customHeight="1" x14ac:dyDescent="0.3">
      <c r="A9" s="21" t="s">
        <v>24</v>
      </c>
      <c r="B9" s="80" t="s">
        <v>25</v>
      </c>
      <c r="C9" s="77">
        <v>20</v>
      </c>
      <c r="D9" s="18">
        <v>142</v>
      </c>
      <c r="E9" s="65">
        <v>30</v>
      </c>
      <c r="F9" s="62">
        <f t="shared" si="0"/>
        <v>426</v>
      </c>
      <c r="G9" s="62">
        <f t="shared" si="1"/>
        <v>57.084000000000003</v>
      </c>
      <c r="H9" s="62">
        <f t="shared" si="2"/>
        <v>17.04</v>
      </c>
      <c r="I9" s="62">
        <f t="shared" si="3"/>
        <v>12.78</v>
      </c>
      <c r="J9" s="63">
        <f t="shared" si="4"/>
        <v>369.096</v>
      </c>
      <c r="L9" s="61" t="s">
        <v>26</v>
      </c>
      <c r="M9" s="11"/>
      <c r="N9" s="11"/>
      <c r="O9" s="11"/>
      <c r="P9" s="11"/>
      <c r="Q9" s="11"/>
      <c r="R9" s="11"/>
      <c r="S9" s="11"/>
      <c r="T9" s="11"/>
      <c r="U9" s="11"/>
      <c r="V9" s="12"/>
    </row>
    <row r="10" spans="1:22" ht="18" customHeight="1" x14ac:dyDescent="0.3">
      <c r="A10" s="21" t="s">
        <v>27</v>
      </c>
      <c r="B10" s="79" t="s">
        <v>28</v>
      </c>
      <c r="C10" s="76">
        <v>25</v>
      </c>
      <c r="D10" s="19">
        <v>125</v>
      </c>
      <c r="E10" s="64">
        <v>30</v>
      </c>
      <c r="F10" s="62">
        <f t="shared" si="0"/>
        <v>375</v>
      </c>
      <c r="G10" s="62">
        <f t="shared" si="1"/>
        <v>50.25</v>
      </c>
      <c r="H10" s="62">
        <f t="shared" si="2"/>
        <v>15</v>
      </c>
      <c r="I10" s="62">
        <f t="shared" si="3"/>
        <v>11.25</v>
      </c>
      <c r="J10" s="63">
        <f t="shared" si="4"/>
        <v>328.5</v>
      </c>
      <c r="L10" s="61" t="s">
        <v>29</v>
      </c>
      <c r="M10" s="11"/>
      <c r="N10" s="11"/>
      <c r="O10" s="11"/>
      <c r="P10" s="11"/>
      <c r="Q10" s="11"/>
      <c r="R10" s="11"/>
      <c r="S10" s="11"/>
      <c r="T10" s="11"/>
      <c r="U10" s="11"/>
      <c r="V10" s="12"/>
    </row>
    <row r="11" spans="1:22" ht="18" customHeight="1" x14ac:dyDescent="0.3">
      <c r="A11" s="21" t="s">
        <v>30</v>
      </c>
      <c r="B11" s="80" t="s">
        <v>31</v>
      </c>
      <c r="C11" s="77">
        <v>30</v>
      </c>
      <c r="D11" s="19">
        <v>110</v>
      </c>
      <c r="E11" s="64">
        <v>0</v>
      </c>
      <c r="F11" s="62">
        <f t="shared" si="0"/>
        <v>330</v>
      </c>
      <c r="G11" s="62">
        <f t="shared" si="1"/>
        <v>44.220000000000006</v>
      </c>
      <c r="H11" s="62">
        <f t="shared" si="2"/>
        <v>13.200000000000001</v>
      </c>
      <c r="I11" s="62">
        <f t="shared" si="3"/>
        <v>9.9</v>
      </c>
      <c r="J11" s="63">
        <f t="shared" si="4"/>
        <v>262.68</v>
      </c>
      <c r="L11" s="61" t="s">
        <v>32</v>
      </c>
      <c r="M11" s="11"/>
      <c r="N11" s="11"/>
      <c r="O11" s="11"/>
      <c r="P11" s="11"/>
      <c r="Q11" s="11"/>
      <c r="R11" s="11"/>
      <c r="S11" s="11"/>
      <c r="T11" s="11"/>
      <c r="U11" s="11"/>
      <c r="V11" s="12"/>
    </row>
    <row r="12" spans="1:22" ht="18" customHeight="1" x14ac:dyDescent="0.3">
      <c r="A12" s="21" t="s">
        <v>33</v>
      </c>
      <c r="B12" s="79" t="s">
        <v>34</v>
      </c>
      <c r="C12" s="76">
        <v>35</v>
      </c>
      <c r="D12" s="18">
        <v>112</v>
      </c>
      <c r="E12" s="65">
        <v>1</v>
      </c>
      <c r="F12" s="62">
        <f t="shared" si="0"/>
        <v>336</v>
      </c>
      <c r="G12" s="62">
        <f t="shared" si="1"/>
        <v>45.024000000000001</v>
      </c>
      <c r="H12" s="62">
        <f t="shared" si="2"/>
        <v>13.44</v>
      </c>
      <c r="I12" s="62">
        <f t="shared" si="3"/>
        <v>10.08</v>
      </c>
      <c r="J12" s="63">
        <f t="shared" si="4"/>
        <v>268.45600000000002</v>
      </c>
      <c r="L12" s="61" t="s">
        <v>35</v>
      </c>
      <c r="M12" s="11"/>
      <c r="N12" s="11"/>
      <c r="O12" s="11"/>
      <c r="P12" s="11"/>
      <c r="Q12" s="11"/>
      <c r="R12" s="11"/>
      <c r="S12" s="11"/>
      <c r="T12" s="11"/>
      <c r="U12" s="11"/>
      <c r="V12" s="12"/>
    </row>
    <row r="13" spans="1:22" ht="18" customHeight="1" x14ac:dyDescent="0.3">
      <c r="A13" s="21" t="s">
        <v>36</v>
      </c>
      <c r="B13" s="80" t="s">
        <v>37</v>
      </c>
      <c r="C13" s="77">
        <v>40</v>
      </c>
      <c r="D13" s="18">
        <v>140</v>
      </c>
      <c r="E13" s="65">
        <v>30</v>
      </c>
      <c r="F13" s="62">
        <f t="shared" si="0"/>
        <v>420</v>
      </c>
      <c r="G13" s="62">
        <f t="shared" si="1"/>
        <v>56.28</v>
      </c>
      <c r="H13" s="62">
        <f t="shared" si="2"/>
        <v>16.8</v>
      </c>
      <c r="I13" s="62">
        <f t="shared" si="3"/>
        <v>12.6</v>
      </c>
      <c r="J13" s="63">
        <f t="shared" si="4"/>
        <v>364.32</v>
      </c>
      <c r="L13" s="61" t="s">
        <v>38</v>
      </c>
      <c r="M13" s="11"/>
      <c r="N13" s="11"/>
      <c r="O13" s="11"/>
      <c r="P13" s="11"/>
      <c r="Q13" s="11"/>
      <c r="R13" s="11"/>
      <c r="S13" s="11"/>
      <c r="T13" s="11"/>
      <c r="U13" s="11"/>
      <c r="V13" s="12"/>
    </row>
    <row r="14" spans="1:22" ht="18" customHeight="1" x14ac:dyDescent="0.3">
      <c r="A14" s="21" t="s">
        <v>39</v>
      </c>
      <c r="B14" s="79" t="s">
        <v>40</v>
      </c>
      <c r="C14" s="76">
        <v>45</v>
      </c>
      <c r="D14" s="18">
        <v>147</v>
      </c>
      <c r="E14" s="65">
        <v>30</v>
      </c>
      <c r="F14" s="62">
        <f t="shared" si="0"/>
        <v>441</v>
      </c>
      <c r="G14" s="62">
        <f t="shared" si="1"/>
        <v>59.094000000000001</v>
      </c>
      <c r="H14" s="62">
        <f t="shared" si="2"/>
        <v>17.64</v>
      </c>
      <c r="I14" s="62">
        <f t="shared" si="3"/>
        <v>13.229999999999999</v>
      </c>
      <c r="J14" s="63">
        <f t="shared" si="4"/>
        <v>381.036</v>
      </c>
      <c r="L14" s="61" t="s">
        <v>41</v>
      </c>
      <c r="M14" s="11"/>
      <c r="N14" s="11"/>
      <c r="O14" s="11"/>
      <c r="P14" s="11"/>
      <c r="Q14" s="11"/>
      <c r="R14" s="11"/>
      <c r="S14" s="11"/>
      <c r="T14" s="11"/>
      <c r="U14" s="11"/>
      <c r="V14" s="12"/>
    </row>
    <row r="15" spans="1:22" ht="18" customHeight="1" thickBot="1" x14ac:dyDescent="0.35">
      <c r="A15" s="22" t="s">
        <v>42</v>
      </c>
      <c r="B15" s="81" t="s">
        <v>43</v>
      </c>
      <c r="C15" s="77">
        <v>50</v>
      </c>
      <c r="D15" s="23">
        <v>100</v>
      </c>
      <c r="E15" s="66">
        <v>0</v>
      </c>
      <c r="F15" s="62">
        <f t="shared" si="0"/>
        <v>300</v>
      </c>
      <c r="G15" s="62">
        <f t="shared" si="1"/>
        <v>40.200000000000003</v>
      </c>
      <c r="H15" s="62">
        <f t="shared" si="2"/>
        <v>12</v>
      </c>
      <c r="I15" s="62">
        <f t="shared" si="3"/>
        <v>9</v>
      </c>
      <c r="J15" s="63">
        <f t="shared" si="4"/>
        <v>238.8</v>
      </c>
      <c r="L15" s="61" t="s">
        <v>44</v>
      </c>
      <c r="M15" s="11"/>
      <c r="N15" s="11"/>
      <c r="O15" s="11"/>
      <c r="P15" s="11"/>
      <c r="Q15" s="11"/>
      <c r="R15" s="11"/>
      <c r="S15" s="11"/>
      <c r="T15" s="11"/>
      <c r="U15" s="11"/>
      <c r="V15" s="12"/>
    </row>
    <row r="16" spans="1:22" ht="17.399999999999999" x14ac:dyDescent="0.3">
      <c r="C16" s="25" t="s">
        <v>45</v>
      </c>
      <c r="D16" s="68">
        <f t="shared" ref="D16:J16" si="5">MIN(D6:D15)</f>
        <v>100</v>
      </c>
      <c r="E16" s="68">
        <f t="shared" si="5"/>
        <v>0</v>
      </c>
      <c r="F16" s="68">
        <f t="shared" si="5"/>
        <v>300</v>
      </c>
      <c r="G16" s="68">
        <f t="shared" si="5"/>
        <v>40.200000000000003</v>
      </c>
      <c r="H16" s="68">
        <f t="shared" si="5"/>
        <v>12</v>
      </c>
      <c r="I16" s="68">
        <f t="shared" si="5"/>
        <v>9</v>
      </c>
      <c r="J16" s="68">
        <f t="shared" si="5"/>
        <v>238.8</v>
      </c>
      <c r="L16" s="61" t="s">
        <v>46</v>
      </c>
      <c r="M16" s="11"/>
      <c r="N16" s="11"/>
      <c r="O16" s="11"/>
      <c r="P16" s="11"/>
      <c r="Q16" s="11"/>
      <c r="R16" s="11"/>
      <c r="S16" s="11"/>
      <c r="T16" s="11"/>
      <c r="U16" s="11"/>
      <c r="V16" s="12"/>
    </row>
    <row r="17" spans="1:22" ht="17.399999999999999" x14ac:dyDescent="0.3">
      <c r="C17" s="26" t="s">
        <v>47</v>
      </c>
      <c r="D17" s="69">
        <f t="shared" ref="D17:J17" si="6">MAX(D6:D15)</f>
        <v>150</v>
      </c>
      <c r="E17" s="69">
        <f t="shared" si="6"/>
        <v>30</v>
      </c>
      <c r="F17" s="69">
        <f t="shared" si="6"/>
        <v>450</v>
      </c>
      <c r="G17" s="69">
        <f t="shared" si="6"/>
        <v>60.300000000000004</v>
      </c>
      <c r="H17" s="69">
        <f t="shared" si="6"/>
        <v>18</v>
      </c>
      <c r="I17" s="69">
        <f t="shared" si="6"/>
        <v>13.5</v>
      </c>
      <c r="J17" s="69">
        <f t="shared" si="6"/>
        <v>388.2</v>
      </c>
      <c r="L17" s="61" t="s">
        <v>48</v>
      </c>
      <c r="M17" s="11"/>
      <c r="N17" s="11"/>
      <c r="O17" s="11"/>
      <c r="P17" s="11"/>
      <c r="Q17" s="11"/>
      <c r="R17" s="11"/>
      <c r="S17" s="11"/>
      <c r="T17" s="11"/>
      <c r="U17" s="11"/>
      <c r="V17" s="12"/>
    </row>
    <row r="18" spans="1:22" ht="18.600000000000001" thickBot="1" x14ac:dyDescent="0.4">
      <c r="C18" s="27" t="s">
        <v>49</v>
      </c>
      <c r="D18" s="70">
        <f t="shared" ref="D18:J18" si="7">AVERAGE(D6:D15)</f>
        <v>127.6</v>
      </c>
      <c r="E18" s="70">
        <f t="shared" si="7"/>
        <v>18.100000000000001</v>
      </c>
      <c r="F18" s="70">
        <f t="shared" si="7"/>
        <v>382.8</v>
      </c>
      <c r="G18" s="70">
        <f t="shared" si="7"/>
        <v>51.295200000000001</v>
      </c>
      <c r="H18" s="70">
        <f t="shared" si="7"/>
        <v>15.312000000000001</v>
      </c>
      <c r="I18" s="70">
        <f t="shared" si="7"/>
        <v>11.484</v>
      </c>
      <c r="J18" s="70">
        <f t="shared" si="7"/>
        <v>322.80880000000008</v>
      </c>
      <c r="L18" s="61" t="s">
        <v>50</v>
      </c>
      <c r="M18" s="11"/>
      <c r="N18" s="11"/>
      <c r="O18" s="11"/>
      <c r="P18" s="11"/>
      <c r="Q18" s="11"/>
      <c r="R18" s="11"/>
      <c r="S18" s="11"/>
      <c r="T18" s="11"/>
      <c r="U18" s="11"/>
      <c r="V18" s="12"/>
    </row>
    <row r="19" spans="1:22" ht="28.5" customHeight="1" x14ac:dyDescent="0.4">
      <c r="D19" s="75">
        <f>COUNT(D6:D15)</f>
        <v>10</v>
      </c>
      <c r="G19" s="1"/>
      <c r="H19" s="1"/>
      <c r="I19" s="1"/>
      <c r="J19" s="1"/>
      <c r="L19" s="61" t="s">
        <v>51</v>
      </c>
      <c r="M19" s="11"/>
      <c r="N19" s="11"/>
      <c r="O19" s="11"/>
      <c r="P19" s="11"/>
      <c r="Q19" s="11"/>
      <c r="R19" s="11"/>
      <c r="S19" s="11"/>
      <c r="T19" s="11"/>
      <c r="U19" s="11"/>
      <c r="V19" s="12"/>
    </row>
    <row r="20" spans="1:22" ht="15" thickBot="1" x14ac:dyDescent="0.35">
      <c r="C20" t="s">
        <v>52</v>
      </c>
      <c r="L20" s="13" t="s">
        <v>53</v>
      </c>
      <c r="M20" s="14"/>
      <c r="N20" s="14"/>
      <c r="O20" s="14"/>
      <c r="P20" s="14"/>
      <c r="Q20" s="14"/>
      <c r="R20" s="14"/>
      <c r="S20" s="14"/>
      <c r="T20" s="14"/>
      <c r="U20" s="14"/>
      <c r="V20" s="15"/>
    </row>
    <row r="21" spans="1:22" ht="43.8" thickBot="1" x14ac:dyDescent="0.35">
      <c r="A21" s="4" t="s">
        <v>54</v>
      </c>
      <c r="B21" s="82"/>
      <c r="C21" s="71">
        <f>COUNTIF(E6:E15,"&gt;0")</f>
        <v>7</v>
      </c>
      <c r="E21" s="5" t="s">
        <v>55</v>
      </c>
      <c r="F21" s="72">
        <f>SUM(J6:J15)</f>
        <v>3228.0880000000006</v>
      </c>
    </row>
    <row r="22" spans="1:22" ht="54" thickBot="1" x14ac:dyDescent="0.35">
      <c r="A22" s="3" t="s">
        <v>56</v>
      </c>
      <c r="B22" s="83"/>
      <c r="C22" s="71">
        <f>SUMIF(F6:F15,"&gt;400")</f>
        <v>2142</v>
      </c>
    </row>
    <row r="23" spans="1:22" x14ac:dyDescent="0.3">
      <c r="C23" t="s">
        <v>57</v>
      </c>
    </row>
  </sheetData>
  <sortState xmlns:xlrd2="http://schemas.microsoft.com/office/spreadsheetml/2017/richdata2" ref="A6:J15">
    <sortCondition ref="A6:A15"/>
  </sortState>
  <conditionalFormatting sqref="D6:D15">
    <cfRule type="dataBar" priority="1">
      <dataBar>
        <cfvo type="num" val="&quot;&lt;120&quot;"/>
        <cfvo type="max"/>
        <color rgb="FF638EC6"/>
      </dataBar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S14"/>
  <sheetViews>
    <sheetView zoomScale="110" zoomScaleNormal="110" workbookViewId="0">
      <selection activeCell="L13" sqref="L13"/>
    </sheetView>
  </sheetViews>
  <sheetFormatPr defaultRowHeight="14.4" x14ac:dyDescent="0.3"/>
  <cols>
    <col min="1" max="1" width="13.6640625" bestFit="1" customWidth="1"/>
    <col min="10" max="10" width="10.33203125" bestFit="1" customWidth="1"/>
  </cols>
  <sheetData>
    <row r="1" spans="1:19" ht="15.6" x14ac:dyDescent="0.3">
      <c r="K1" s="8" t="s">
        <v>1</v>
      </c>
      <c r="L1" s="9"/>
      <c r="M1" s="9"/>
      <c r="N1" s="9"/>
      <c r="O1" s="9"/>
      <c r="P1" s="9"/>
      <c r="Q1" s="9"/>
      <c r="R1" s="9"/>
      <c r="S1" s="10"/>
    </row>
    <row r="2" spans="1:19" ht="16.2" thickBot="1" x14ac:dyDescent="0.35">
      <c r="A2" s="106" t="s">
        <v>58</v>
      </c>
      <c r="B2" s="106"/>
      <c r="C2" s="106"/>
      <c r="D2" s="106"/>
      <c r="E2" s="106"/>
      <c r="F2" s="106"/>
      <c r="G2" s="106"/>
      <c r="H2" s="106"/>
      <c r="I2" s="106"/>
      <c r="J2" s="107"/>
      <c r="K2" s="61" t="s">
        <v>59</v>
      </c>
      <c r="L2" s="11"/>
      <c r="M2" s="11"/>
      <c r="N2" s="11"/>
      <c r="O2" s="11"/>
      <c r="P2" s="11"/>
      <c r="Q2" s="11"/>
      <c r="R2" s="11"/>
      <c r="S2" s="12"/>
    </row>
    <row r="3" spans="1:19" ht="54" thickTop="1" thickBot="1" x14ac:dyDescent="0.35">
      <c r="A3" s="85" t="s">
        <v>5</v>
      </c>
      <c r="B3" s="86"/>
      <c r="C3" s="87" t="s">
        <v>6</v>
      </c>
      <c r="D3" s="87" t="s">
        <v>7</v>
      </c>
      <c r="E3" s="86" t="s">
        <v>8</v>
      </c>
      <c r="F3" s="87" t="s">
        <v>9</v>
      </c>
      <c r="G3" s="87" t="s">
        <v>10</v>
      </c>
      <c r="H3" s="87" t="s">
        <v>11</v>
      </c>
      <c r="I3" s="87" t="s">
        <v>12</v>
      </c>
      <c r="J3" s="88" t="s">
        <v>13</v>
      </c>
      <c r="K3" s="84" t="s">
        <v>60</v>
      </c>
      <c r="L3" s="11"/>
      <c r="M3" s="11"/>
      <c r="N3" s="11"/>
      <c r="O3" s="11"/>
      <c r="P3" s="11"/>
      <c r="Q3" s="11"/>
      <c r="R3" s="11"/>
      <c r="S3" s="12"/>
    </row>
    <row r="4" spans="1:19" ht="21.6" thickTop="1" thickBot="1" x14ac:dyDescent="0.35">
      <c r="A4" s="89" t="s">
        <v>15</v>
      </c>
      <c r="B4" s="90" t="s">
        <v>16</v>
      </c>
      <c r="C4" s="91">
        <v>5</v>
      </c>
      <c r="D4" s="95">
        <v>150</v>
      </c>
      <c r="E4" s="96">
        <v>30</v>
      </c>
      <c r="F4" s="103">
        <f t="shared" ref="F4:F13" si="0">D4*$J$1</f>
        <v>0</v>
      </c>
      <c r="G4" s="97">
        <f t="shared" ref="G4:G13" ca="1" si="1">F4*$G$4</f>
        <v>60.300000000000004</v>
      </c>
      <c r="H4" s="97">
        <f t="shared" ref="H4:H13" ca="1" si="2">F4*$H$4</f>
        <v>18</v>
      </c>
      <c r="I4" s="97">
        <f t="shared" ref="I4:I13" ca="1" si="3">F4*$I$4</f>
        <v>13.5</v>
      </c>
      <c r="J4" s="102">
        <f t="shared" ref="J4:J13" ca="1" si="4">E4+F4-G4-H4-I4</f>
        <v>388.2</v>
      </c>
      <c r="K4" s="84" t="s">
        <v>61</v>
      </c>
      <c r="L4" s="11"/>
      <c r="M4" s="11"/>
      <c r="N4" s="11"/>
      <c r="O4" s="11"/>
      <c r="P4" s="11"/>
      <c r="Q4" s="11"/>
      <c r="R4" s="11"/>
      <c r="S4" s="12"/>
    </row>
    <row r="5" spans="1:19" ht="21.6" thickTop="1" thickBot="1" x14ac:dyDescent="0.35">
      <c r="A5" s="89" t="s">
        <v>18</v>
      </c>
      <c r="B5" s="90" t="s">
        <v>19</v>
      </c>
      <c r="C5" s="91">
        <v>10</v>
      </c>
      <c r="D5" s="95">
        <v>115</v>
      </c>
      <c r="E5" s="96">
        <v>0</v>
      </c>
      <c r="F5" s="103">
        <f t="shared" si="0"/>
        <v>0</v>
      </c>
      <c r="G5" s="97">
        <f t="shared" ca="1" si="1"/>
        <v>46.230000000000004</v>
      </c>
      <c r="H5" s="97">
        <f t="shared" ca="1" si="2"/>
        <v>13.8</v>
      </c>
      <c r="I5" s="97">
        <f t="shared" ca="1" si="3"/>
        <v>10.35</v>
      </c>
      <c r="J5" s="102">
        <f t="shared" ca="1" si="4"/>
        <v>274.61999999999995</v>
      </c>
      <c r="K5" s="84" t="s">
        <v>62</v>
      </c>
      <c r="L5" s="11"/>
      <c r="M5" s="11"/>
      <c r="N5" s="11"/>
      <c r="O5" s="11"/>
      <c r="P5" s="11"/>
      <c r="Q5" s="11"/>
      <c r="R5" s="11"/>
      <c r="S5" s="12"/>
    </row>
    <row r="6" spans="1:19" ht="21.6" thickTop="1" thickBot="1" x14ac:dyDescent="0.35">
      <c r="A6" s="89" t="s">
        <v>21</v>
      </c>
      <c r="B6" s="90" t="s">
        <v>22</v>
      </c>
      <c r="C6" s="91">
        <v>15</v>
      </c>
      <c r="D6" s="95">
        <v>135</v>
      </c>
      <c r="E6" s="96">
        <v>30</v>
      </c>
      <c r="F6" s="103">
        <f t="shared" si="0"/>
        <v>0</v>
      </c>
      <c r="G6" s="97">
        <f t="shared" ca="1" si="1"/>
        <v>54.27</v>
      </c>
      <c r="H6" s="97">
        <f t="shared" ca="1" si="2"/>
        <v>16.2</v>
      </c>
      <c r="I6" s="97">
        <f t="shared" ca="1" si="3"/>
        <v>12.15</v>
      </c>
      <c r="J6" s="102">
        <f t="shared" ca="1" si="4"/>
        <v>352.38000000000005</v>
      </c>
      <c r="K6" s="84" t="s">
        <v>63</v>
      </c>
      <c r="L6" s="11"/>
      <c r="M6" s="11"/>
      <c r="N6" s="11"/>
      <c r="O6" s="11"/>
      <c r="P6" s="11"/>
      <c r="Q6" s="11"/>
      <c r="R6" s="11"/>
      <c r="S6" s="12"/>
    </row>
    <row r="7" spans="1:19" ht="21.6" thickTop="1" thickBot="1" x14ac:dyDescent="0.35">
      <c r="A7" s="89" t="s">
        <v>24</v>
      </c>
      <c r="B7" s="90" t="s">
        <v>25</v>
      </c>
      <c r="C7" s="91">
        <v>20</v>
      </c>
      <c r="D7" s="95">
        <v>142</v>
      </c>
      <c r="E7" s="96">
        <v>30</v>
      </c>
      <c r="F7" s="103">
        <f t="shared" si="0"/>
        <v>0</v>
      </c>
      <c r="G7" s="97">
        <f t="shared" ca="1" si="1"/>
        <v>57.084000000000003</v>
      </c>
      <c r="H7" s="97">
        <f t="shared" ca="1" si="2"/>
        <v>17.04</v>
      </c>
      <c r="I7" s="97">
        <f t="shared" ca="1" si="3"/>
        <v>12.78</v>
      </c>
      <c r="J7" s="102">
        <f t="shared" ca="1" si="4"/>
        <v>369.096</v>
      </c>
      <c r="K7" s="84" t="s">
        <v>64</v>
      </c>
      <c r="L7" s="11"/>
      <c r="M7" s="11"/>
      <c r="N7" s="11"/>
      <c r="O7" s="11"/>
      <c r="P7" s="11"/>
      <c r="Q7" s="11"/>
      <c r="R7" s="11"/>
      <c r="S7" s="12"/>
    </row>
    <row r="8" spans="1:19" ht="21.6" thickTop="1" thickBot="1" x14ac:dyDescent="0.35">
      <c r="A8" s="89" t="s">
        <v>27</v>
      </c>
      <c r="B8" s="90" t="s">
        <v>28</v>
      </c>
      <c r="C8" s="91">
        <v>25</v>
      </c>
      <c r="D8" s="98">
        <v>125</v>
      </c>
      <c r="E8" s="97">
        <v>30</v>
      </c>
      <c r="F8" s="103">
        <f t="shared" si="0"/>
        <v>0</v>
      </c>
      <c r="G8" s="97">
        <f t="shared" ca="1" si="1"/>
        <v>50.25</v>
      </c>
      <c r="H8" s="97">
        <f t="shared" ca="1" si="2"/>
        <v>15</v>
      </c>
      <c r="I8" s="97">
        <f t="shared" ca="1" si="3"/>
        <v>11.25</v>
      </c>
      <c r="J8" s="102">
        <f t="shared" ca="1" si="4"/>
        <v>328.5</v>
      </c>
      <c r="K8" s="84" t="s">
        <v>65</v>
      </c>
      <c r="L8" s="11"/>
      <c r="M8" s="11"/>
      <c r="N8" s="11"/>
      <c r="O8" s="11"/>
      <c r="P8" s="11"/>
      <c r="Q8" s="11"/>
      <c r="R8" s="11"/>
      <c r="S8" s="12"/>
    </row>
    <row r="9" spans="1:19" ht="21.6" thickTop="1" thickBot="1" x14ac:dyDescent="0.35">
      <c r="A9" s="89" t="s">
        <v>30</v>
      </c>
      <c r="B9" s="90" t="s">
        <v>31</v>
      </c>
      <c r="C9" s="91">
        <v>30</v>
      </c>
      <c r="D9" s="98">
        <v>110</v>
      </c>
      <c r="E9" s="97">
        <v>0</v>
      </c>
      <c r="F9" s="103">
        <f t="shared" si="0"/>
        <v>0</v>
      </c>
      <c r="G9" s="97">
        <f t="shared" ca="1" si="1"/>
        <v>44.220000000000006</v>
      </c>
      <c r="H9" s="97">
        <f t="shared" ca="1" si="2"/>
        <v>13.200000000000001</v>
      </c>
      <c r="I9" s="97">
        <f t="shared" ca="1" si="3"/>
        <v>9.9</v>
      </c>
      <c r="J9" s="102">
        <f t="shared" ca="1" si="4"/>
        <v>262.68</v>
      </c>
      <c r="K9" s="84" t="s">
        <v>66</v>
      </c>
      <c r="L9" s="11"/>
      <c r="M9" s="11"/>
      <c r="N9" s="11"/>
      <c r="O9" s="11"/>
      <c r="P9" s="11"/>
      <c r="Q9" s="11"/>
      <c r="R9" s="11"/>
      <c r="S9" s="12"/>
    </row>
    <row r="10" spans="1:19" ht="21.6" thickTop="1" thickBot="1" x14ac:dyDescent="0.35">
      <c r="A10" s="89" t="s">
        <v>33</v>
      </c>
      <c r="B10" s="90" t="s">
        <v>34</v>
      </c>
      <c r="C10" s="91">
        <v>35</v>
      </c>
      <c r="D10" s="95">
        <v>112</v>
      </c>
      <c r="E10" s="96">
        <v>1</v>
      </c>
      <c r="F10" s="103">
        <f t="shared" si="0"/>
        <v>0</v>
      </c>
      <c r="G10" s="97">
        <f t="shared" ca="1" si="1"/>
        <v>45.024000000000001</v>
      </c>
      <c r="H10" s="97">
        <f t="shared" ca="1" si="2"/>
        <v>13.44</v>
      </c>
      <c r="I10" s="97">
        <f t="shared" ca="1" si="3"/>
        <v>10.08</v>
      </c>
      <c r="J10" s="102">
        <f t="shared" ca="1" si="4"/>
        <v>268.45600000000002</v>
      </c>
      <c r="K10" s="84" t="s">
        <v>67</v>
      </c>
      <c r="L10" s="11"/>
      <c r="M10" s="11"/>
      <c r="N10" s="11"/>
      <c r="O10" s="11"/>
      <c r="P10" s="11"/>
      <c r="Q10" s="11"/>
      <c r="R10" s="11"/>
      <c r="S10" s="12"/>
    </row>
    <row r="11" spans="1:19" ht="21.6" thickTop="1" thickBot="1" x14ac:dyDescent="0.35">
      <c r="A11" s="89" t="s">
        <v>36</v>
      </c>
      <c r="B11" s="90" t="s">
        <v>37</v>
      </c>
      <c r="C11" s="91">
        <v>40</v>
      </c>
      <c r="D11" s="95">
        <v>140</v>
      </c>
      <c r="E11" s="96">
        <v>30</v>
      </c>
      <c r="F11" s="103">
        <f t="shared" si="0"/>
        <v>0</v>
      </c>
      <c r="G11" s="97">
        <f t="shared" ca="1" si="1"/>
        <v>56.28</v>
      </c>
      <c r="H11" s="97">
        <f t="shared" ca="1" si="2"/>
        <v>16.8</v>
      </c>
      <c r="I11" s="97">
        <f t="shared" ca="1" si="3"/>
        <v>12.6</v>
      </c>
      <c r="J11" s="102">
        <f t="shared" ca="1" si="4"/>
        <v>364.32</v>
      </c>
      <c r="K11" s="105" t="s">
        <v>68</v>
      </c>
      <c r="L11" s="14"/>
      <c r="M11" s="14"/>
      <c r="N11" s="14"/>
      <c r="O11" s="14"/>
      <c r="P11" s="14"/>
      <c r="Q11" s="14"/>
      <c r="R11" s="14"/>
      <c r="S11" s="15"/>
    </row>
    <row r="12" spans="1:19" ht="21.6" thickTop="1" thickBot="1" x14ac:dyDescent="0.35">
      <c r="A12" s="89" t="s">
        <v>39</v>
      </c>
      <c r="B12" s="90" t="s">
        <v>40</v>
      </c>
      <c r="C12" s="91">
        <v>45</v>
      </c>
      <c r="D12" s="95">
        <v>147</v>
      </c>
      <c r="E12" s="96">
        <v>30</v>
      </c>
      <c r="F12" s="103">
        <f t="shared" si="0"/>
        <v>0</v>
      </c>
      <c r="G12" s="97">
        <f t="shared" ca="1" si="1"/>
        <v>59.094000000000001</v>
      </c>
      <c r="H12" s="97">
        <f t="shared" ca="1" si="2"/>
        <v>17.64</v>
      </c>
      <c r="I12" s="97">
        <f t="shared" ca="1" si="3"/>
        <v>13.229999999999999</v>
      </c>
      <c r="J12" s="102">
        <f t="shared" ca="1" si="4"/>
        <v>381.036</v>
      </c>
    </row>
    <row r="13" spans="1:19" ht="21.6" thickTop="1" thickBot="1" x14ac:dyDescent="0.35">
      <c r="A13" s="92" t="s">
        <v>42</v>
      </c>
      <c r="B13" s="93" t="s">
        <v>43</v>
      </c>
      <c r="C13" s="94">
        <v>50</v>
      </c>
      <c r="D13" s="99">
        <v>100</v>
      </c>
      <c r="E13" s="100">
        <v>0</v>
      </c>
      <c r="F13" s="104">
        <f t="shared" si="0"/>
        <v>0</v>
      </c>
      <c r="G13" s="101">
        <f t="shared" ca="1" si="1"/>
        <v>40.200000000000003</v>
      </c>
      <c r="H13" s="101">
        <f t="shared" ca="1" si="2"/>
        <v>12</v>
      </c>
      <c r="I13" s="101">
        <f t="shared" ca="1" si="3"/>
        <v>9</v>
      </c>
      <c r="J13" s="102">
        <f t="shared" ca="1" si="4"/>
        <v>238.8</v>
      </c>
    </row>
    <row r="14" spans="1:19" ht="15" thickTop="1" x14ac:dyDescent="0.3"/>
  </sheetData>
  <mergeCells count="1">
    <mergeCell ref="A2:J2"/>
  </mergeCells>
  <conditionalFormatting sqref="D4:D13">
    <cfRule type="cellIs" dxfId="0" priority="1" operator="lessThanOrEqual">
      <formula>125</formula>
    </cfRule>
    <cfRule type="dataBar" priority="2">
      <dataBar>
        <cfvo type="num" val="&quot;&lt;120&quot;"/>
        <cfvo type="max"/>
        <color rgb="FF638EC6"/>
      </dataBar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K19"/>
  <sheetViews>
    <sheetView topLeftCell="A3" zoomScale="140" zoomScaleNormal="140" workbookViewId="0">
      <selection activeCell="A6" sqref="A6"/>
    </sheetView>
  </sheetViews>
  <sheetFormatPr defaultRowHeight="14.4" x14ac:dyDescent="0.3"/>
  <sheetData>
    <row r="1" spans="1:11" ht="15.6" x14ac:dyDescent="0.3">
      <c r="A1" s="34" t="s">
        <v>69</v>
      </c>
      <c r="B1" s="36"/>
      <c r="C1" s="36"/>
      <c r="D1" s="36"/>
      <c r="E1" s="36"/>
      <c r="F1" s="36"/>
      <c r="G1" s="36"/>
      <c r="H1" s="37"/>
    </row>
    <row r="2" spans="1:11" x14ac:dyDescent="0.3">
      <c r="A2" s="108" t="s">
        <v>70</v>
      </c>
      <c r="B2" s="36"/>
      <c r="C2" s="36"/>
      <c r="D2" s="36"/>
      <c r="E2" s="36"/>
      <c r="F2" s="36"/>
      <c r="G2" s="36"/>
      <c r="H2" s="37"/>
      <c r="I2" s="7">
        <v>210</v>
      </c>
      <c r="K2">
        <v>210</v>
      </c>
    </row>
    <row r="3" spans="1:11" x14ac:dyDescent="0.3">
      <c r="A3" s="108" t="s">
        <v>71</v>
      </c>
      <c r="B3" s="36"/>
      <c r="C3" s="36"/>
      <c r="D3" s="36"/>
      <c r="E3" s="36"/>
      <c r="F3" s="36"/>
      <c r="G3" s="36"/>
      <c r="H3" s="37"/>
      <c r="I3" s="7">
        <v>30</v>
      </c>
      <c r="K3">
        <v>30</v>
      </c>
    </row>
    <row r="4" spans="1:11" x14ac:dyDescent="0.3">
      <c r="A4" s="108" t="s">
        <v>72</v>
      </c>
      <c r="B4" s="36"/>
      <c r="C4" s="36"/>
      <c r="D4" s="36"/>
      <c r="E4" s="36"/>
      <c r="F4" s="36"/>
      <c r="G4" s="36"/>
      <c r="H4" s="37"/>
      <c r="I4" s="7">
        <v>400</v>
      </c>
      <c r="K4">
        <v>400</v>
      </c>
    </row>
    <row r="5" spans="1:11" x14ac:dyDescent="0.3">
      <c r="A5" s="108" t="s">
        <v>73</v>
      </c>
      <c r="B5" s="36"/>
      <c r="C5" s="36"/>
      <c r="D5" s="36"/>
      <c r="E5" s="36"/>
      <c r="F5" s="36"/>
      <c r="G5" s="36"/>
      <c r="H5" s="37"/>
      <c r="I5" s="7">
        <v>1000</v>
      </c>
    </row>
    <row r="6" spans="1:11" x14ac:dyDescent="0.3">
      <c r="A6" s="108" t="s">
        <v>74</v>
      </c>
      <c r="B6" s="36"/>
      <c r="C6" s="36"/>
      <c r="D6" s="36"/>
      <c r="E6" s="36"/>
      <c r="F6" s="36"/>
      <c r="G6" s="36"/>
      <c r="H6" s="37"/>
    </row>
    <row r="8" spans="1:11" x14ac:dyDescent="0.3">
      <c r="A8" s="7">
        <v>460</v>
      </c>
      <c r="B8" s="35"/>
      <c r="C8" s="7">
        <v>90</v>
      </c>
      <c r="D8" s="35"/>
      <c r="E8" s="7">
        <v>900</v>
      </c>
      <c r="F8" s="35"/>
      <c r="G8" s="7">
        <v>40</v>
      </c>
    </row>
    <row r="9" spans="1:11" x14ac:dyDescent="0.3">
      <c r="A9" s="7">
        <v>670</v>
      </c>
      <c r="B9" s="35"/>
      <c r="C9" s="7">
        <v>150</v>
      </c>
      <c r="D9" s="35"/>
      <c r="E9" s="7">
        <v>2000</v>
      </c>
      <c r="F9" s="35"/>
      <c r="G9" s="7">
        <v>30</v>
      </c>
    </row>
    <row r="10" spans="1:11" x14ac:dyDescent="0.3">
      <c r="A10" s="7">
        <v>560</v>
      </c>
      <c r="B10" s="35"/>
      <c r="C10" s="7">
        <v>60</v>
      </c>
      <c r="D10" s="35"/>
      <c r="E10" s="7">
        <v>1200</v>
      </c>
      <c r="F10" s="35"/>
      <c r="G10" s="7">
        <v>45</v>
      </c>
    </row>
    <row r="11" spans="1:11" x14ac:dyDescent="0.3">
      <c r="A11" s="7">
        <v>480</v>
      </c>
      <c r="B11" s="35"/>
      <c r="C11" s="7">
        <v>120</v>
      </c>
      <c r="D11" s="35"/>
      <c r="E11" s="7">
        <v>1900</v>
      </c>
      <c r="F11" s="35"/>
      <c r="G11" s="7">
        <v>65</v>
      </c>
    </row>
    <row r="12" spans="1:11" x14ac:dyDescent="0.3">
      <c r="A12" s="7">
        <v>640</v>
      </c>
      <c r="B12" s="35"/>
      <c r="C12" s="7">
        <v>90</v>
      </c>
      <c r="D12" s="35"/>
      <c r="E12" s="7">
        <v>2400</v>
      </c>
      <c r="F12" s="35"/>
      <c r="G12" s="7">
        <v>54</v>
      </c>
    </row>
    <row r="13" spans="1:11" x14ac:dyDescent="0.3">
      <c r="A13" s="7">
        <v>730</v>
      </c>
      <c r="B13" s="35"/>
      <c r="C13" s="7">
        <v>210</v>
      </c>
      <c r="D13" s="35"/>
      <c r="E13" s="7">
        <v>1200</v>
      </c>
      <c r="F13" s="35"/>
      <c r="G13" s="7">
        <v>43</v>
      </c>
    </row>
    <row r="14" spans="1:11" x14ac:dyDescent="0.3">
      <c r="A14" s="7">
        <v>840</v>
      </c>
      <c r="B14" s="35"/>
      <c r="C14" s="7">
        <v>60</v>
      </c>
      <c r="D14" s="35"/>
      <c r="E14" s="7">
        <v>1700</v>
      </c>
      <c r="F14" s="35"/>
      <c r="G14" s="7">
        <v>62</v>
      </c>
    </row>
    <row r="15" spans="1:11" x14ac:dyDescent="0.3">
      <c r="A15" s="7">
        <v>990</v>
      </c>
      <c r="B15" s="35"/>
      <c r="C15" s="7">
        <v>120</v>
      </c>
      <c r="D15" s="35"/>
      <c r="E15" s="7">
        <v>2100</v>
      </c>
      <c r="F15" s="35"/>
      <c r="G15" s="7">
        <v>76</v>
      </c>
    </row>
    <row r="16" spans="1:11" x14ac:dyDescent="0.3">
      <c r="A16" s="7">
        <v>850</v>
      </c>
      <c r="B16" s="35"/>
      <c r="C16" s="7">
        <v>180</v>
      </c>
      <c r="D16" s="35"/>
      <c r="E16" s="7">
        <v>1100</v>
      </c>
      <c r="F16" s="35"/>
      <c r="G16" s="7">
        <v>84</v>
      </c>
    </row>
    <row r="17" spans="1:10" x14ac:dyDescent="0.3">
      <c r="A17" s="7">
        <v>820</v>
      </c>
      <c r="B17" s="35"/>
      <c r="C17" s="7">
        <v>150</v>
      </c>
      <c r="D17" s="35"/>
      <c r="E17" s="7">
        <v>1300</v>
      </c>
      <c r="F17" s="35"/>
      <c r="G17" s="7">
        <v>15</v>
      </c>
    </row>
    <row r="19" spans="1:10" x14ac:dyDescent="0.3">
      <c r="A19">
        <v>460</v>
      </c>
      <c r="B19">
        <v>670</v>
      </c>
      <c r="C19">
        <v>560</v>
      </c>
      <c r="D19">
        <v>480</v>
      </c>
      <c r="E19">
        <v>640</v>
      </c>
      <c r="F19">
        <v>730</v>
      </c>
      <c r="G19">
        <v>840</v>
      </c>
      <c r="H19">
        <v>990</v>
      </c>
      <c r="I19">
        <v>850</v>
      </c>
      <c r="J19">
        <v>820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2:I30"/>
  <sheetViews>
    <sheetView topLeftCell="A14" zoomScale="140" zoomScaleNormal="140" workbookViewId="0">
      <selection activeCell="H27" sqref="H27"/>
    </sheetView>
  </sheetViews>
  <sheetFormatPr defaultRowHeight="14.4" x14ac:dyDescent="0.3"/>
  <cols>
    <col min="1" max="1" width="23.33203125" customWidth="1"/>
    <col min="3" max="3" width="15.88671875" bestFit="1" customWidth="1"/>
    <col min="4" max="4" width="24.109375" customWidth="1"/>
    <col min="5" max="5" width="11.21875" customWidth="1"/>
    <col min="6" max="6" width="15.21875" customWidth="1"/>
    <col min="8" max="8" width="28.5546875" customWidth="1"/>
    <col min="9" max="9" width="14.5546875" customWidth="1"/>
  </cols>
  <sheetData>
    <row r="2" spans="1:9" ht="15.6" x14ac:dyDescent="0.3">
      <c r="A2" s="41" t="s">
        <v>75</v>
      </c>
      <c r="B2" s="42"/>
      <c r="C2" s="42"/>
      <c r="D2" s="42"/>
      <c r="E2" s="43"/>
      <c r="F2" s="43"/>
      <c r="G2" s="43"/>
      <c r="H2" s="43"/>
      <c r="I2" s="38"/>
    </row>
    <row r="3" spans="1:9" x14ac:dyDescent="0.3">
      <c r="A3" s="44" t="s">
        <v>76</v>
      </c>
      <c r="B3" s="44"/>
      <c r="C3" s="44"/>
      <c r="D3" s="44" t="s">
        <v>77</v>
      </c>
      <c r="E3" s="44"/>
      <c r="F3" s="44" t="s">
        <v>78</v>
      </c>
      <c r="G3" s="44"/>
      <c r="H3" s="44" t="s">
        <v>79</v>
      </c>
      <c r="I3" s="39"/>
    </row>
    <row r="4" spans="1:9" x14ac:dyDescent="0.3">
      <c r="A4" s="44" t="s">
        <v>80</v>
      </c>
      <c r="B4" s="44"/>
      <c r="C4" s="44"/>
      <c r="D4" s="44" t="s">
        <v>81</v>
      </c>
      <c r="E4" s="44"/>
      <c r="F4" s="44"/>
      <c r="G4" s="44"/>
      <c r="H4" s="44" t="s">
        <v>82</v>
      </c>
      <c r="I4" s="39"/>
    </row>
    <row r="6" spans="1:9" ht="20.399999999999999" x14ac:dyDescent="0.35">
      <c r="A6" s="111">
        <v>10002555</v>
      </c>
      <c r="B6" s="38"/>
      <c r="C6" s="38"/>
      <c r="D6" s="112">
        <v>0.12</v>
      </c>
      <c r="E6" s="109"/>
      <c r="F6" s="113">
        <v>0.16</v>
      </c>
      <c r="G6" s="109"/>
      <c r="H6" s="114">
        <v>35471</v>
      </c>
      <c r="I6" s="38"/>
    </row>
    <row r="7" spans="1:9" ht="20.399999999999999" x14ac:dyDescent="0.35">
      <c r="A7" s="111">
        <v>5260000</v>
      </c>
      <c r="B7" s="38"/>
      <c r="C7" s="38"/>
      <c r="D7" s="112">
        <v>0.45600000000000002</v>
      </c>
      <c r="E7" s="109"/>
      <c r="F7" s="113">
        <v>0.21</v>
      </c>
      <c r="G7" s="109"/>
      <c r="H7" s="114">
        <v>35910</v>
      </c>
      <c r="I7" s="38"/>
    </row>
    <row r="8" spans="1:9" ht="20.399999999999999" x14ac:dyDescent="0.35">
      <c r="A8" s="111">
        <v>0.35546660000000002</v>
      </c>
      <c r="B8" s="38"/>
      <c r="C8" s="38"/>
      <c r="D8" s="112">
        <v>3.5799999999999998E-2</v>
      </c>
      <c r="E8" s="109"/>
      <c r="F8" s="113">
        <v>0.37</v>
      </c>
      <c r="G8" s="109"/>
      <c r="H8" s="114">
        <v>36102</v>
      </c>
      <c r="I8" s="38"/>
    </row>
    <row r="9" spans="1:9" ht="20.399999999999999" x14ac:dyDescent="0.35">
      <c r="A9" s="111">
        <v>7.9500000000000003E-4</v>
      </c>
      <c r="B9" s="38"/>
      <c r="C9" s="38"/>
      <c r="D9" s="112">
        <v>1.33</v>
      </c>
      <c r="E9" s="109"/>
      <c r="F9" s="113">
        <v>0.26</v>
      </c>
      <c r="G9" s="109"/>
      <c r="H9" s="114">
        <v>36285</v>
      </c>
      <c r="I9" s="38"/>
    </row>
    <row r="12" spans="1:9" ht="15.6" x14ac:dyDescent="0.3">
      <c r="A12" s="41" t="s">
        <v>83</v>
      </c>
      <c r="B12" s="44"/>
      <c r="C12" s="44"/>
      <c r="D12" s="44"/>
      <c r="E12" s="44"/>
      <c r="F12" s="44"/>
      <c r="G12" s="44"/>
      <c r="H12" s="44"/>
      <c r="I12" s="38"/>
    </row>
    <row r="13" spans="1:9" x14ac:dyDescent="0.3">
      <c r="A13" s="44"/>
      <c r="B13" s="44"/>
      <c r="C13" s="44"/>
      <c r="D13" s="44"/>
      <c r="E13" s="44"/>
      <c r="F13" s="44"/>
      <c r="G13" s="44"/>
      <c r="H13" s="44"/>
      <c r="I13" s="38"/>
    </row>
    <row r="14" spans="1:9" x14ac:dyDescent="0.3">
      <c r="A14" s="116" t="s">
        <v>84</v>
      </c>
      <c r="B14" s="44"/>
      <c r="C14" s="44"/>
      <c r="D14" s="44"/>
      <c r="E14" s="44"/>
      <c r="F14" s="44"/>
      <c r="G14" s="44"/>
      <c r="H14" s="44"/>
      <c r="I14" s="38"/>
    </row>
    <row r="15" spans="1:9" x14ac:dyDescent="0.3">
      <c r="A15" s="116" t="s">
        <v>85</v>
      </c>
      <c r="B15" s="44"/>
      <c r="C15" s="44"/>
      <c r="D15" s="44"/>
      <c r="E15" s="44"/>
      <c r="F15" s="44"/>
      <c r="G15" s="44"/>
      <c r="H15" s="44"/>
      <c r="I15" s="38"/>
    </row>
    <row r="16" spans="1:9" x14ac:dyDescent="0.3">
      <c r="A16" s="116" t="s">
        <v>86</v>
      </c>
      <c r="B16" s="44"/>
      <c r="C16" s="44"/>
      <c r="D16" s="44"/>
      <c r="E16" s="44"/>
      <c r="F16" s="44"/>
      <c r="G16" s="44"/>
      <c r="H16" s="44"/>
      <c r="I16" s="38"/>
    </row>
    <row r="17" spans="1:9" x14ac:dyDescent="0.3">
      <c r="A17" s="116" t="s">
        <v>87</v>
      </c>
      <c r="B17" s="44"/>
      <c r="C17" s="44"/>
      <c r="D17" s="44"/>
      <c r="E17" s="44"/>
      <c r="F17" s="44"/>
      <c r="G17" s="44"/>
      <c r="H17" s="44"/>
    </row>
    <row r="18" spans="1:9" x14ac:dyDescent="0.3">
      <c r="A18" s="116" t="s">
        <v>88</v>
      </c>
      <c r="B18" s="44"/>
      <c r="C18" s="44"/>
      <c r="D18" s="44"/>
      <c r="E18" s="44"/>
      <c r="F18" s="44"/>
      <c r="G18" s="44"/>
      <c r="H18" s="44"/>
    </row>
    <row r="20" spans="1:9" ht="21" x14ac:dyDescent="0.4">
      <c r="A20" s="109">
        <v>2000</v>
      </c>
      <c r="B20" s="109"/>
      <c r="C20" s="110">
        <v>45292</v>
      </c>
      <c r="D20" s="110">
        <v>45292</v>
      </c>
      <c r="E20" s="115">
        <v>0.375</v>
      </c>
      <c r="F20" s="109" t="s">
        <v>136</v>
      </c>
      <c r="G20" s="109">
        <v>5</v>
      </c>
      <c r="H20" s="109" t="s">
        <v>143</v>
      </c>
      <c r="I20" s="75" t="s">
        <v>146</v>
      </c>
    </row>
    <row r="21" spans="1:9" ht="21" x14ac:dyDescent="0.4">
      <c r="A21" s="109">
        <v>1900</v>
      </c>
      <c r="B21" s="109"/>
      <c r="C21" s="110">
        <v>45352</v>
      </c>
      <c r="D21" s="110">
        <v>45352</v>
      </c>
      <c r="E21" s="115">
        <v>0.38541666666666669</v>
      </c>
      <c r="F21" s="109" t="s">
        <v>137</v>
      </c>
      <c r="G21" s="109">
        <v>0</v>
      </c>
      <c r="H21" s="109" t="s">
        <v>144</v>
      </c>
      <c r="I21" s="75" t="s">
        <v>147</v>
      </c>
    </row>
    <row r="22" spans="1:9" ht="21" x14ac:dyDescent="0.4">
      <c r="A22" s="109">
        <v>1800</v>
      </c>
      <c r="B22" s="109"/>
      <c r="C22" s="110">
        <v>45413</v>
      </c>
      <c r="D22" s="110">
        <v>45413</v>
      </c>
      <c r="E22" s="115">
        <v>0.39583333333333298</v>
      </c>
      <c r="F22" s="109" t="s">
        <v>138</v>
      </c>
      <c r="G22" s="109">
        <v>-5</v>
      </c>
      <c r="H22" s="109" t="s">
        <v>145</v>
      </c>
      <c r="I22" s="75" t="s">
        <v>148</v>
      </c>
    </row>
    <row r="23" spans="1:9" ht="21" x14ac:dyDescent="0.4">
      <c r="A23" s="109">
        <v>1700</v>
      </c>
      <c r="B23" s="109"/>
      <c r="C23" s="110">
        <v>45474</v>
      </c>
      <c r="D23" s="110">
        <v>45474</v>
      </c>
      <c r="E23" s="115">
        <v>0.40625</v>
      </c>
      <c r="F23" s="109" t="s">
        <v>139</v>
      </c>
      <c r="G23" s="109">
        <v>-10</v>
      </c>
      <c r="H23" s="109" t="s">
        <v>143</v>
      </c>
      <c r="I23" s="75" t="s">
        <v>149</v>
      </c>
    </row>
    <row r="24" spans="1:9" ht="21" x14ac:dyDescent="0.4">
      <c r="A24" s="109">
        <v>1600</v>
      </c>
      <c r="B24" s="109"/>
      <c r="C24" s="110">
        <v>45536</v>
      </c>
      <c r="D24" s="110">
        <v>45536</v>
      </c>
      <c r="E24" s="115">
        <v>0.41666666666666702</v>
      </c>
      <c r="F24" s="109" t="s">
        <v>140</v>
      </c>
      <c r="G24" s="109">
        <v>-15</v>
      </c>
      <c r="H24" s="109"/>
      <c r="I24" s="75" t="s">
        <v>150</v>
      </c>
    </row>
    <row r="25" spans="1:9" ht="20.399999999999999" x14ac:dyDescent="0.35">
      <c r="A25" s="109">
        <v>1500</v>
      </c>
      <c r="B25" s="109"/>
      <c r="C25" s="110">
        <v>45597</v>
      </c>
      <c r="D25" s="110">
        <v>45597</v>
      </c>
      <c r="E25" s="115">
        <v>0.42708333333333298</v>
      </c>
      <c r="F25" s="109" t="s">
        <v>141</v>
      </c>
      <c r="G25" s="109">
        <v>-20</v>
      </c>
      <c r="H25" s="109"/>
    </row>
    <row r="26" spans="1:9" ht="20.399999999999999" x14ac:dyDescent="0.35">
      <c r="A26" s="109">
        <v>1400</v>
      </c>
      <c r="B26" s="109"/>
      <c r="C26" s="110"/>
      <c r="D26" s="109"/>
      <c r="E26" s="115">
        <v>0.4375</v>
      </c>
      <c r="F26" s="109" t="s">
        <v>142</v>
      </c>
      <c r="G26" s="109">
        <v>-25</v>
      </c>
      <c r="H26" s="109"/>
    </row>
    <row r="27" spans="1:9" ht="20.399999999999999" x14ac:dyDescent="0.35">
      <c r="A27" s="109">
        <v>1300</v>
      </c>
      <c r="B27" s="109"/>
      <c r="C27" s="110"/>
      <c r="D27" s="38"/>
      <c r="E27" s="115">
        <v>0.44791666666666702</v>
      </c>
      <c r="F27" s="109" t="s">
        <v>136</v>
      </c>
      <c r="G27" s="109">
        <v>-30</v>
      </c>
      <c r="H27" s="38"/>
    </row>
    <row r="28" spans="1:9" ht="20.399999999999999" x14ac:dyDescent="0.35">
      <c r="A28" s="109">
        <v>1200</v>
      </c>
      <c r="B28" s="109"/>
      <c r="C28" s="110"/>
      <c r="D28" s="38"/>
      <c r="E28" s="115">
        <v>0.45833333333333298</v>
      </c>
      <c r="F28" s="109" t="s">
        <v>137</v>
      </c>
      <c r="G28" s="38"/>
      <c r="H28" s="38"/>
    </row>
    <row r="29" spans="1:9" ht="20.399999999999999" x14ac:dyDescent="0.35">
      <c r="A29" s="109">
        <v>1100</v>
      </c>
      <c r="B29" s="109"/>
      <c r="C29" s="110"/>
      <c r="D29" s="38"/>
      <c r="E29" s="115">
        <v>0.46875</v>
      </c>
      <c r="F29" s="109" t="s">
        <v>138</v>
      </c>
      <c r="G29" s="38"/>
      <c r="H29" s="38"/>
    </row>
    <row r="30" spans="1:9" ht="21" x14ac:dyDescent="0.4">
      <c r="A30" s="109">
        <v>1000</v>
      </c>
      <c r="B30" s="75"/>
      <c r="C30" s="75"/>
    </row>
  </sheetData>
  <phoneticPr fontId="2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I71"/>
  <sheetViews>
    <sheetView tabSelected="1" zoomScale="130" zoomScaleNormal="130" workbookViewId="0">
      <selection activeCell="I12" sqref="I12"/>
    </sheetView>
  </sheetViews>
  <sheetFormatPr defaultRowHeight="14.4" x14ac:dyDescent="0.3"/>
  <cols>
    <col min="3" max="3" width="22" customWidth="1"/>
    <col min="4" max="4" width="19.21875" customWidth="1"/>
    <col min="5" max="6" width="19.77734375" customWidth="1"/>
    <col min="7" max="7" width="9.6640625" bestFit="1" customWidth="1"/>
    <col min="8" max="8" width="7.6640625" bestFit="1" customWidth="1"/>
  </cols>
  <sheetData>
    <row r="1" spans="1:9" ht="15.6" x14ac:dyDescent="0.3">
      <c r="A1" s="59" t="s">
        <v>89</v>
      </c>
      <c r="B1" s="45"/>
      <c r="C1" s="45"/>
      <c r="D1" s="45"/>
      <c r="E1" s="45"/>
      <c r="F1" s="45"/>
      <c r="G1" s="45"/>
      <c r="H1" s="45"/>
      <c r="I1" s="60"/>
    </row>
    <row r="2" spans="1:9" x14ac:dyDescent="0.3">
      <c r="A2" s="45"/>
      <c r="B2" s="45"/>
      <c r="C2" s="45"/>
      <c r="D2" s="45"/>
      <c r="E2" s="45"/>
      <c r="F2" s="45"/>
      <c r="G2" s="45"/>
      <c r="H2" s="45"/>
      <c r="I2" s="60"/>
    </row>
    <row r="3" spans="1:9" x14ac:dyDescent="0.3">
      <c r="A3" s="118" t="s">
        <v>90</v>
      </c>
      <c r="B3" s="45"/>
      <c r="C3" s="45"/>
      <c r="D3" s="45"/>
      <c r="E3" s="45"/>
      <c r="F3" s="45"/>
      <c r="G3" s="45"/>
      <c r="H3" s="45"/>
      <c r="I3" s="60"/>
    </row>
    <row r="4" spans="1:9" x14ac:dyDescent="0.3">
      <c r="A4" s="118" t="s">
        <v>91</v>
      </c>
      <c r="B4" s="45"/>
      <c r="C4" s="45"/>
      <c r="D4" s="45"/>
      <c r="E4" s="45"/>
      <c r="F4" s="45"/>
      <c r="G4" s="45"/>
      <c r="H4" s="45"/>
      <c r="I4" s="60"/>
    </row>
    <row r="5" spans="1:9" x14ac:dyDescent="0.3">
      <c r="A5" s="45"/>
      <c r="B5" s="45"/>
      <c r="C5" s="45"/>
      <c r="D5" s="45"/>
      <c r="E5" s="45"/>
      <c r="F5" s="45"/>
      <c r="G5" s="45"/>
      <c r="H5" s="45"/>
      <c r="I5" s="60"/>
    </row>
    <row r="6" spans="1:9" x14ac:dyDescent="0.3">
      <c r="A6" s="118" t="s">
        <v>92</v>
      </c>
      <c r="B6" s="45"/>
      <c r="C6" s="45"/>
      <c r="D6" s="45"/>
      <c r="E6" s="45"/>
      <c r="F6" s="45"/>
      <c r="G6" s="45"/>
      <c r="H6" s="45"/>
      <c r="I6" s="60"/>
    </row>
    <row r="7" spans="1:9" x14ac:dyDescent="0.3">
      <c r="A7" s="118" t="s">
        <v>93</v>
      </c>
      <c r="B7" s="45"/>
      <c r="C7" s="45"/>
      <c r="D7" s="45"/>
      <c r="E7" s="45"/>
      <c r="F7" s="45"/>
      <c r="G7" s="45"/>
      <c r="H7" s="45"/>
      <c r="I7" s="60"/>
    </row>
    <row r="8" spans="1:9" x14ac:dyDescent="0.3">
      <c r="A8" s="45"/>
      <c r="B8" s="45"/>
      <c r="C8" s="45"/>
      <c r="D8" s="45"/>
      <c r="E8" s="45"/>
      <c r="F8" s="45"/>
      <c r="G8" s="45"/>
      <c r="H8" s="45"/>
      <c r="I8" s="60"/>
    </row>
    <row r="9" spans="1:9" ht="23.4" customHeight="1" x14ac:dyDescent="0.3">
      <c r="D9" s="120" t="s">
        <v>151</v>
      </c>
      <c r="E9" s="120" t="s">
        <v>152</v>
      </c>
      <c r="F9" s="122" t="s">
        <v>153</v>
      </c>
    </row>
    <row r="10" spans="1:9" ht="20.399999999999999" x14ac:dyDescent="0.35">
      <c r="A10" s="40">
        <v>0</v>
      </c>
      <c r="B10" s="40"/>
      <c r="C10" s="117" t="str">
        <f>IF(A10=-1,"záporné","kladné reálne")</f>
        <v>kladné reálne</v>
      </c>
      <c r="D10" s="117" t="str">
        <f>IF(A10=0,"Nula",IF(A10=1,"POZIT","NEG"))</f>
        <v>Nula</v>
      </c>
      <c r="E10" s="119" t="str">
        <f>IF(A10=0,"Nula",IF(A10&gt;0,"POZIT","NEG"))</f>
        <v>Nula</v>
      </c>
      <c r="F10" s="121" t="str" cm="1">
        <f t="array" ref="F10">_xlfn.IFS(A10=0,"Nula",A10&gt;0,"Pozit",A10&lt;0,"Negatívne")</f>
        <v>Nula</v>
      </c>
      <c r="G10" s="40"/>
      <c r="H10" s="40"/>
    </row>
    <row r="11" spans="1:9" ht="20.399999999999999" x14ac:dyDescent="0.35">
      <c r="A11" s="40">
        <v>0</v>
      </c>
      <c r="B11" s="40"/>
      <c r="C11" s="117" t="str">
        <f t="shared" ref="C11:C19" si="0">IF(A11=-1,"záporné","kladné reálne")</f>
        <v>kladné reálne</v>
      </c>
      <c r="D11" s="117" t="str">
        <f t="shared" ref="D11:D19" si="1">IF(A11=0,"Nula",IF(A11=1,"POZIT","NEG"))</f>
        <v>Nula</v>
      </c>
      <c r="E11" s="119" t="str">
        <f t="shared" ref="E11:E19" si="2">IF(A11=0,"Nula",IF(A11&gt;0,"POZIT","NEG"))</f>
        <v>Nula</v>
      </c>
      <c r="F11" s="121" t="str" cm="1">
        <f t="array" ref="F11">_xlfn.IFS(A11=0,"Nula",A11&gt;0,"Pozit",A11&lt;0,"Negatívne")</f>
        <v>Nula</v>
      </c>
      <c r="G11" s="40"/>
      <c r="H11" s="40"/>
    </row>
    <row r="12" spans="1:9" ht="20.399999999999999" x14ac:dyDescent="0.35">
      <c r="A12" s="40">
        <v>10</v>
      </c>
      <c r="B12" s="40"/>
      <c r="C12" s="117" t="str">
        <f t="shared" si="0"/>
        <v>kladné reálne</v>
      </c>
      <c r="D12" s="117" t="str">
        <f t="shared" si="1"/>
        <v>NEG</v>
      </c>
      <c r="E12" s="119" t="str">
        <f t="shared" si="2"/>
        <v>POZIT</v>
      </c>
      <c r="F12" s="121" t="str" cm="1">
        <f t="array" ref="F12">_xlfn.IFS(A12=0,"Nula",A12&gt;0,"Pozit",A12&lt;0,"Negatívne")</f>
        <v>Pozit</v>
      </c>
      <c r="G12" s="40"/>
      <c r="H12" s="40"/>
    </row>
    <row r="13" spans="1:9" ht="20.399999999999999" x14ac:dyDescent="0.35">
      <c r="A13" s="40">
        <v>-1</v>
      </c>
      <c r="B13" s="40"/>
      <c r="C13" s="117" t="str">
        <f t="shared" si="0"/>
        <v>záporné</v>
      </c>
      <c r="D13" s="117" t="str">
        <f t="shared" si="1"/>
        <v>NEG</v>
      </c>
      <c r="E13" s="119" t="str">
        <f t="shared" si="2"/>
        <v>NEG</v>
      </c>
      <c r="F13" s="121" t="str" cm="1">
        <f t="array" ref="F13">_xlfn.IFS(A13=0,"Nula",A13&gt;0,"Pozit",A13&lt;0,"Negatívne")</f>
        <v>Negatívne</v>
      </c>
      <c r="G13" s="40"/>
      <c r="H13" s="40"/>
    </row>
    <row r="14" spans="1:9" ht="20.399999999999999" x14ac:dyDescent="0.35">
      <c r="A14" s="40">
        <v>1</v>
      </c>
      <c r="B14" s="40"/>
      <c r="C14" s="117" t="str">
        <f t="shared" si="0"/>
        <v>kladné reálne</v>
      </c>
      <c r="D14" s="117" t="str">
        <f t="shared" si="1"/>
        <v>POZIT</v>
      </c>
      <c r="E14" s="119" t="str">
        <f t="shared" si="2"/>
        <v>POZIT</v>
      </c>
      <c r="F14" s="121" t="str" cm="1">
        <f t="array" ref="F14">_xlfn.IFS(A14=0,"Nula",A14&gt;0,"Pozit",A14&lt;0,"Negatívne")</f>
        <v>Pozit</v>
      </c>
      <c r="G14" s="40"/>
      <c r="H14" s="40"/>
    </row>
    <row r="15" spans="1:9" ht="20.399999999999999" x14ac:dyDescent="0.35">
      <c r="A15" s="40">
        <v>0</v>
      </c>
      <c r="B15" s="40"/>
      <c r="C15" s="117" t="str">
        <f t="shared" si="0"/>
        <v>kladné reálne</v>
      </c>
      <c r="D15" s="117" t="str">
        <f t="shared" si="1"/>
        <v>Nula</v>
      </c>
      <c r="E15" s="119" t="str">
        <f t="shared" si="2"/>
        <v>Nula</v>
      </c>
      <c r="F15" s="121" t="str" cm="1">
        <f t="array" ref="F15">_xlfn.IFS(A15=0,"Nula",A15&gt;0,"Pozit",A15&lt;0,"Negatívne")</f>
        <v>Nula</v>
      </c>
      <c r="G15" s="40"/>
      <c r="H15" s="40"/>
    </row>
    <row r="16" spans="1:9" ht="20.399999999999999" x14ac:dyDescent="0.35">
      <c r="A16" s="40">
        <v>1</v>
      </c>
      <c r="B16" s="40"/>
      <c r="C16" s="117" t="str">
        <f t="shared" si="0"/>
        <v>kladné reálne</v>
      </c>
      <c r="D16" s="117" t="str">
        <f t="shared" si="1"/>
        <v>POZIT</v>
      </c>
      <c r="E16" s="119" t="str">
        <f t="shared" si="2"/>
        <v>POZIT</v>
      </c>
      <c r="F16" s="121" t="str" cm="1">
        <f t="array" ref="F16">_xlfn.IFS(A16=0,"Nula",A16&gt;0,"Pozit",A16&lt;0,"Negatívne")</f>
        <v>Pozit</v>
      </c>
      <c r="G16" s="40"/>
      <c r="H16" s="40"/>
    </row>
    <row r="17" spans="1:9" ht="20.399999999999999" x14ac:dyDescent="0.35">
      <c r="A17" s="40">
        <v>1</v>
      </c>
      <c r="B17" s="40"/>
      <c r="C17" s="117" t="str">
        <f t="shared" si="0"/>
        <v>kladné reálne</v>
      </c>
      <c r="D17" s="117" t="str">
        <f t="shared" si="1"/>
        <v>POZIT</v>
      </c>
      <c r="E17" s="119" t="str">
        <f t="shared" si="2"/>
        <v>POZIT</v>
      </c>
      <c r="F17" s="121" t="str" cm="1">
        <f t="array" ref="F17">_xlfn.IFS(A17=0,"Nula",A17&gt;0,"Pozit",A17&lt;0,"Negatívne")</f>
        <v>Pozit</v>
      </c>
      <c r="G17" s="40"/>
      <c r="H17" s="40"/>
      <c r="I17" s="40"/>
    </row>
    <row r="18" spans="1:9" ht="20.399999999999999" x14ac:dyDescent="0.35">
      <c r="A18" s="40">
        <v>-1</v>
      </c>
      <c r="B18" s="40"/>
      <c r="C18" s="117" t="str">
        <f t="shared" si="0"/>
        <v>záporné</v>
      </c>
      <c r="D18" s="117" t="str">
        <f t="shared" si="1"/>
        <v>NEG</v>
      </c>
      <c r="E18" s="119" t="str">
        <f t="shared" si="2"/>
        <v>NEG</v>
      </c>
      <c r="F18" s="121" t="str" cm="1">
        <f t="array" ref="F18">_xlfn.IFS(A18=0,"Nula",A18&gt;0,"Pozit",A18&lt;0,"Negatívne")</f>
        <v>Negatívne</v>
      </c>
      <c r="G18" s="40"/>
      <c r="H18" s="40"/>
      <c r="I18" s="40"/>
    </row>
    <row r="19" spans="1:9" ht="20.399999999999999" x14ac:dyDescent="0.35">
      <c r="A19" s="40">
        <v>1</v>
      </c>
      <c r="B19" s="40"/>
      <c r="C19" s="117" t="str">
        <f t="shared" si="0"/>
        <v>kladné reálne</v>
      </c>
      <c r="D19" s="117" t="str">
        <f t="shared" si="1"/>
        <v>POZIT</v>
      </c>
      <c r="E19" s="119" t="str">
        <f t="shared" si="2"/>
        <v>POZIT</v>
      </c>
      <c r="F19" s="121" t="str" cm="1">
        <f t="array" ref="F19">_xlfn.IFS(A19=0,"Nula",A19&gt;0,"Pozit",A19&lt;0,"Negatívne")</f>
        <v>Pozit</v>
      </c>
      <c r="G19" s="40"/>
      <c r="H19" s="40"/>
      <c r="I19" s="40"/>
    </row>
    <row r="22" spans="1:9" x14ac:dyDescent="0.3">
      <c r="A22" s="46" t="s">
        <v>94</v>
      </c>
      <c r="B22" s="46"/>
      <c r="C22" s="46"/>
      <c r="D22" s="45"/>
      <c r="E22" s="45"/>
      <c r="F22" s="45"/>
      <c r="G22" s="45"/>
      <c r="H22" s="45"/>
      <c r="I22" s="45"/>
    </row>
    <row r="23" spans="1:9" x14ac:dyDescent="0.3">
      <c r="A23" s="45" t="s">
        <v>95</v>
      </c>
      <c r="B23" s="45"/>
      <c r="C23" s="45"/>
      <c r="D23" s="45"/>
      <c r="E23" s="45"/>
      <c r="F23" s="45"/>
      <c r="G23" s="45"/>
      <c r="H23" s="45"/>
      <c r="I23" s="45"/>
    </row>
    <row r="24" spans="1:9" x14ac:dyDescent="0.3">
      <c r="A24" s="45" t="s">
        <v>96</v>
      </c>
      <c r="B24" s="45"/>
      <c r="C24" s="45"/>
      <c r="D24" s="45"/>
      <c r="E24" s="45"/>
      <c r="F24" s="45"/>
      <c r="G24" s="45"/>
      <c r="H24" s="45"/>
      <c r="I24" s="45"/>
    </row>
    <row r="25" spans="1:9" x14ac:dyDescent="0.3">
      <c r="A25" s="45" t="s">
        <v>97</v>
      </c>
      <c r="B25" s="45"/>
      <c r="C25" s="45"/>
      <c r="D25" s="45"/>
      <c r="E25" s="45"/>
      <c r="F25" s="45"/>
      <c r="G25" s="45"/>
      <c r="H25" s="45"/>
      <c r="I25" s="45"/>
    </row>
    <row r="26" spans="1:9" x14ac:dyDescent="0.3">
      <c r="A26" s="45" t="s">
        <v>98</v>
      </c>
      <c r="B26" s="45"/>
      <c r="C26" s="45"/>
      <c r="D26" s="45"/>
      <c r="E26" s="45"/>
      <c r="F26" s="45"/>
      <c r="G26" s="45"/>
      <c r="H26" s="45"/>
      <c r="I26" s="45"/>
    </row>
    <row r="28" spans="1:9" x14ac:dyDescent="0.3">
      <c r="A28" s="40" t="s">
        <v>99</v>
      </c>
      <c r="B28" s="40" t="s">
        <v>100</v>
      </c>
      <c r="C28" s="40" t="s">
        <v>101</v>
      </c>
      <c r="E28" s="40"/>
      <c r="F28" s="40"/>
      <c r="G28" s="40"/>
      <c r="H28" s="40"/>
      <c r="I28" s="40"/>
    </row>
    <row r="29" spans="1:9" x14ac:dyDescent="0.3">
      <c r="A29" s="40">
        <v>280</v>
      </c>
      <c r="B29" s="40">
        <v>260</v>
      </c>
      <c r="C29" s="40"/>
      <c r="D29" s="40"/>
      <c r="E29" s="40"/>
      <c r="F29" s="40"/>
      <c r="G29" s="40"/>
      <c r="H29" s="40"/>
      <c r="I29" s="40"/>
    </row>
    <row r="30" spans="1:9" x14ac:dyDescent="0.3">
      <c r="A30" s="40">
        <v>450</v>
      </c>
      <c r="B30" s="40">
        <v>460</v>
      </c>
      <c r="C30" s="40"/>
      <c r="D30" s="40"/>
      <c r="E30" s="40"/>
      <c r="F30" s="40"/>
      <c r="G30" s="40"/>
      <c r="H30" s="40"/>
      <c r="I30" s="40"/>
    </row>
    <row r="31" spans="1:9" x14ac:dyDescent="0.3">
      <c r="A31" s="40">
        <v>380</v>
      </c>
      <c r="B31" s="40">
        <v>380</v>
      </c>
      <c r="C31" s="40"/>
      <c r="D31" s="40"/>
      <c r="E31" s="40"/>
      <c r="F31" s="40"/>
      <c r="G31" s="40"/>
      <c r="H31" s="40"/>
      <c r="I31" s="40"/>
    </row>
    <row r="32" spans="1:9" x14ac:dyDescent="0.3">
      <c r="A32" s="40">
        <v>495</v>
      </c>
      <c r="B32" s="40">
        <v>500</v>
      </c>
      <c r="C32" s="40"/>
      <c r="D32" s="40"/>
      <c r="E32" s="40"/>
      <c r="F32" s="40"/>
      <c r="G32" s="40"/>
      <c r="H32" s="40"/>
      <c r="I32" s="40"/>
    </row>
    <row r="33" spans="1:9" x14ac:dyDescent="0.3">
      <c r="A33" s="40">
        <v>530</v>
      </c>
      <c r="B33" s="40">
        <v>550</v>
      </c>
      <c r="C33" s="40"/>
      <c r="D33" s="40"/>
      <c r="E33" s="40"/>
      <c r="F33" s="40"/>
      <c r="G33" s="40"/>
      <c r="H33" s="40"/>
      <c r="I33" s="40"/>
    </row>
    <row r="34" spans="1:9" x14ac:dyDescent="0.3">
      <c r="A34" s="40">
        <v>280</v>
      </c>
      <c r="B34" s="40">
        <v>300</v>
      </c>
      <c r="C34" s="40"/>
      <c r="D34" s="40"/>
      <c r="E34" s="40"/>
      <c r="F34" s="40"/>
      <c r="G34" s="40"/>
      <c r="H34" s="40"/>
      <c r="I34" s="40"/>
    </row>
    <row r="35" spans="1:9" x14ac:dyDescent="0.3">
      <c r="A35" s="40">
        <v>560</v>
      </c>
      <c r="B35" s="40">
        <v>520</v>
      </c>
      <c r="C35" s="40"/>
      <c r="D35" s="40"/>
      <c r="E35" s="40"/>
      <c r="F35" s="40"/>
      <c r="G35" s="40"/>
      <c r="H35" s="40"/>
      <c r="I35" s="40"/>
    </row>
    <row r="36" spans="1:9" x14ac:dyDescent="0.3">
      <c r="A36" s="40">
        <v>490</v>
      </c>
      <c r="B36" s="40">
        <v>490</v>
      </c>
      <c r="C36" s="40"/>
      <c r="D36" s="40"/>
      <c r="E36" s="40"/>
      <c r="F36" s="40"/>
      <c r="G36" s="40"/>
      <c r="H36" s="40"/>
      <c r="I36" s="40"/>
    </row>
    <row r="37" spans="1:9" x14ac:dyDescent="0.3">
      <c r="A37" s="40">
        <v>520</v>
      </c>
      <c r="B37" s="40">
        <v>560</v>
      </c>
      <c r="C37" s="40"/>
      <c r="D37" s="40"/>
      <c r="E37" s="40"/>
      <c r="F37" s="40"/>
      <c r="G37" s="40"/>
      <c r="H37" s="40"/>
      <c r="I37" s="40"/>
    </row>
    <row r="38" spans="1:9" x14ac:dyDescent="0.3">
      <c r="A38" s="40">
        <v>180</v>
      </c>
      <c r="B38" s="40">
        <v>220</v>
      </c>
      <c r="C38" s="40"/>
      <c r="D38" s="40"/>
      <c r="E38" s="40"/>
      <c r="F38" s="40"/>
      <c r="G38" s="40"/>
      <c r="H38" s="40"/>
      <c r="I38" s="40"/>
    </row>
    <row r="40" spans="1:9" x14ac:dyDescent="0.3">
      <c r="A40" s="45" t="s">
        <v>102</v>
      </c>
      <c r="B40" s="45"/>
      <c r="C40" s="45"/>
      <c r="D40" s="45"/>
      <c r="E40" s="45"/>
      <c r="F40" s="45"/>
      <c r="G40" s="45"/>
      <c r="H40" s="45"/>
      <c r="I40" s="45"/>
    </row>
    <row r="41" spans="1:9" x14ac:dyDescent="0.3">
      <c r="A41" s="45" t="s">
        <v>103</v>
      </c>
      <c r="B41" s="45"/>
      <c r="C41" s="45"/>
      <c r="D41" s="45"/>
      <c r="E41" s="45"/>
      <c r="F41" s="45"/>
      <c r="G41" s="45"/>
      <c r="H41" s="45"/>
      <c r="I41" s="45"/>
    </row>
    <row r="42" spans="1:9" x14ac:dyDescent="0.3">
      <c r="A42" s="45" t="s">
        <v>104</v>
      </c>
      <c r="B42" s="45"/>
      <c r="C42" s="45"/>
      <c r="D42" s="45"/>
      <c r="E42" s="45"/>
      <c r="F42" s="45"/>
      <c r="G42" s="45"/>
      <c r="H42" s="45"/>
      <c r="I42" s="45"/>
    </row>
    <row r="43" spans="1:9" ht="15" thickBot="1" x14ac:dyDescent="0.35">
      <c r="A43" s="40"/>
      <c r="B43" s="40"/>
      <c r="C43" s="40"/>
      <c r="D43" s="40"/>
      <c r="E43" s="40"/>
      <c r="F43" s="40"/>
      <c r="G43" s="40"/>
      <c r="H43" s="40"/>
      <c r="I43" s="40"/>
    </row>
    <row r="44" spans="1:9" ht="15" thickBot="1" x14ac:dyDescent="0.35">
      <c r="A44" s="40"/>
      <c r="B44" s="56" t="s">
        <v>105</v>
      </c>
      <c r="C44" s="57" t="s">
        <v>106</v>
      </c>
      <c r="D44" s="57" t="s">
        <v>107</v>
      </c>
      <c r="E44" s="57" t="s">
        <v>108</v>
      </c>
      <c r="F44" s="57" t="s">
        <v>109</v>
      </c>
      <c r="G44" s="57" t="s">
        <v>110</v>
      </c>
      <c r="H44" s="57" t="s">
        <v>111</v>
      </c>
      <c r="I44" s="58" t="s">
        <v>112</v>
      </c>
    </row>
    <row r="45" spans="1:9" x14ac:dyDescent="0.3">
      <c r="A45" s="40"/>
      <c r="B45" s="53" t="s">
        <v>113</v>
      </c>
      <c r="C45" s="54">
        <v>4</v>
      </c>
      <c r="D45" s="54">
        <v>3</v>
      </c>
      <c r="E45" s="54">
        <v>2</v>
      </c>
      <c r="F45" s="54">
        <v>1</v>
      </c>
      <c r="G45" s="54">
        <v>3</v>
      </c>
      <c r="H45" s="54"/>
      <c r="I45" s="55"/>
    </row>
    <row r="46" spans="1:9" x14ac:dyDescent="0.3">
      <c r="A46" s="40"/>
      <c r="B46" s="48" t="s">
        <v>114</v>
      </c>
      <c r="C46" s="47">
        <v>4</v>
      </c>
      <c r="D46" s="47">
        <v>1</v>
      </c>
      <c r="E46" s="47">
        <v>1</v>
      </c>
      <c r="F46" s="47">
        <v>2</v>
      </c>
      <c r="G46" s="47">
        <v>1</v>
      </c>
      <c r="H46" s="47"/>
      <c r="I46" s="49"/>
    </row>
    <row r="47" spans="1:9" x14ac:dyDescent="0.3">
      <c r="A47" s="40"/>
      <c r="B47" s="48" t="s">
        <v>16</v>
      </c>
      <c r="C47" s="47">
        <v>1</v>
      </c>
      <c r="D47" s="47">
        <v>1</v>
      </c>
      <c r="E47" s="47">
        <v>2</v>
      </c>
      <c r="F47" s="47">
        <v>1</v>
      </c>
      <c r="G47" s="47">
        <v>1</v>
      </c>
      <c r="H47" s="47"/>
      <c r="I47" s="49"/>
    </row>
    <row r="48" spans="1:9" x14ac:dyDescent="0.3">
      <c r="A48" s="40"/>
      <c r="B48" s="48" t="s">
        <v>115</v>
      </c>
      <c r="C48" s="47">
        <v>3</v>
      </c>
      <c r="D48" s="47">
        <v>2</v>
      </c>
      <c r="E48" s="47">
        <v>1</v>
      </c>
      <c r="F48" s="47">
        <v>2</v>
      </c>
      <c r="G48" s="47">
        <v>2</v>
      </c>
      <c r="H48" s="47"/>
      <c r="I48" s="49"/>
    </row>
    <row r="49" spans="2:9" x14ac:dyDescent="0.3">
      <c r="B49" s="48" t="s">
        <v>116</v>
      </c>
      <c r="C49" s="47">
        <v>4</v>
      </c>
      <c r="D49" s="47">
        <v>1</v>
      </c>
      <c r="E49" s="47">
        <v>1</v>
      </c>
      <c r="F49" s="47">
        <v>2</v>
      </c>
      <c r="G49" s="47">
        <v>3</v>
      </c>
      <c r="H49" s="19"/>
      <c r="I49" s="20"/>
    </row>
    <row r="50" spans="2:9" x14ac:dyDescent="0.3">
      <c r="B50" s="48" t="s">
        <v>19</v>
      </c>
      <c r="C50" s="47">
        <v>4</v>
      </c>
      <c r="D50" s="47">
        <v>1</v>
      </c>
      <c r="E50" s="47">
        <v>3</v>
      </c>
      <c r="F50" s="47">
        <v>1</v>
      </c>
      <c r="G50" s="47">
        <v>3</v>
      </c>
      <c r="H50" s="19"/>
      <c r="I50" s="20"/>
    </row>
    <row r="51" spans="2:9" x14ac:dyDescent="0.3">
      <c r="B51" s="48" t="s">
        <v>117</v>
      </c>
      <c r="C51" s="47">
        <v>1</v>
      </c>
      <c r="D51" s="47">
        <v>3</v>
      </c>
      <c r="E51" s="47">
        <v>3</v>
      </c>
      <c r="F51" s="47">
        <v>2</v>
      </c>
      <c r="G51" s="47">
        <v>1</v>
      </c>
      <c r="H51" s="19"/>
      <c r="I51" s="20"/>
    </row>
    <row r="52" spans="2:9" x14ac:dyDescent="0.3">
      <c r="B52" s="48" t="s">
        <v>118</v>
      </c>
      <c r="C52" s="47">
        <v>3</v>
      </c>
      <c r="D52" s="47">
        <v>2</v>
      </c>
      <c r="E52" s="47">
        <v>3</v>
      </c>
      <c r="F52" s="47">
        <v>2</v>
      </c>
      <c r="G52" s="47">
        <v>1</v>
      </c>
      <c r="H52" s="19"/>
      <c r="I52" s="20"/>
    </row>
    <row r="53" spans="2:9" x14ac:dyDescent="0.3">
      <c r="B53" s="48" t="s">
        <v>119</v>
      </c>
      <c r="C53" s="47">
        <v>2</v>
      </c>
      <c r="D53" s="47">
        <v>2</v>
      </c>
      <c r="E53" s="47">
        <v>1</v>
      </c>
      <c r="F53" s="47">
        <v>1</v>
      </c>
      <c r="G53" s="47">
        <v>3</v>
      </c>
      <c r="H53" s="19"/>
      <c r="I53" s="20"/>
    </row>
    <row r="54" spans="2:9" x14ac:dyDescent="0.3">
      <c r="B54" s="48" t="s">
        <v>120</v>
      </c>
      <c r="C54" s="47">
        <v>2</v>
      </c>
      <c r="D54" s="47">
        <v>1</v>
      </c>
      <c r="E54" s="47">
        <v>1</v>
      </c>
      <c r="F54" s="47">
        <v>1</v>
      </c>
      <c r="G54" s="47">
        <v>1</v>
      </c>
      <c r="H54" s="19"/>
      <c r="I54" s="20"/>
    </row>
    <row r="55" spans="2:9" x14ac:dyDescent="0.3">
      <c r="B55" s="48" t="s">
        <v>121</v>
      </c>
      <c r="C55" s="47">
        <v>2</v>
      </c>
      <c r="D55" s="47">
        <v>1</v>
      </c>
      <c r="E55" s="47">
        <v>2</v>
      </c>
      <c r="F55" s="47">
        <v>2</v>
      </c>
      <c r="G55" s="47">
        <v>1</v>
      </c>
      <c r="H55" s="19"/>
      <c r="I55" s="20"/>
    </row>
    <row r="56" spans="2:9" x14ac:dyDescent="0.3">
      <c r="B56" s="48" t="s">
        <v>122</v>
      </c>
      <c r="C56" s="47">
        <v>4</v>
      </c>
      <c r="D56" s="47">
        <v>1</v>
      </c>
      <c r="E56" s="47">
        <v>2</v>
      </c>
      <c r="F56" s="47">
        <v>1</v>
      </c>
      <c r="G56" s="47">
        <v>2</v>
      </c>
      <c r="H56" s="19"/>
      <c r="I56" s="20"/>
    </row>
    <row r="57" spans="2:9" x14ac:dyDescent="0.3">
      <c r="B57" s="48" t="s">
        <v>123</v>
      </c>
      <c r="C57" s="47">
        <v>1</v>
      </c>
      <c r="D57" s="47">
        <v>2</v>
      </c>
      <c r="E57" s="47">
        <v>1</v>
      </c>
      <c r="F57" s="47">
        <v>3</v>
      </c>
      <c r="G57" s="47">
        <v>1</v>
      </c>
      <c r="H57" s="19"/>
      <c r="I57" s="20"/>
    </row>
    <row r="58" spans="2:9" x14ac:dyDescent="0.3">
      <c r="B58" s="48" t="s">
        <v>123</v>
      </c>
      <c r="C58" s="47">
        <v>4</v>
      </c>
      <c r="D58" s="47">
        <v>2</v>
      </c>
      <c r="E58" s="47">
        <v>2</v>
      </c>
      <c r="F58" s="47">
        <v>3</v>
      </c>
      <c r="G58" s="47">
        <v>3</v>
      </c>
      <c r="H58" s="19"/>
      <c r="I58" s="20"/>
    </row>
    <row r="59" spans="2:9" x14ac:dyDescent="0.3">
      <c r="B59" s="48" t="s">
        <v>124</v>
      </c>
      <c r="C59" s="47">
        <v>2</v>
      </c>
      <c r="D59" s="47">
        <v>1</v>
      </c>
      <c r="E59" s="47">
        <v>1</v>
      </c>
      <c r="F59" s="47">
        <v>1</v>
      </c>
      <c r="G59" s="47">
        <v>2</v>
      </c>
      <c r="H59" s="19"/>
      <c r="I59" s="20"/>
    </row>
    <row r="60" spans="2:9" x14ac:dyDescent="0.3">
      <c r="B60" s="48" t="s">
        <v>125</v>
      </c>
      <c r="C60" s="47">
        <v>2</v>
      </c>
      <c r="D60" s="47">
        <v>3</v>
      </c>
      <c r="E60" s="47">
        <v>3</v>
      </c>
      <c r="F60" s="47">
        <v>3</v>
      </c>
      <c r="G60" s="47">
        <v>2</v>
      </c>
      <c r="H60" s="19"/>
      <c r="I60" s="20"/>
    </row>
    <row r="61" spans="2:9" x14ac:dyDescent="0.3">
      <c r="B61" s="48" t="s">
        <v>126</v>
      </c>
      <c r="C61" s="47">
        <v>2</v>
      </c>
      <c r="D61" s="47">
        <v>2</v>
      </c>
      <c r="E61" s="47">
        <v>1</v>
      </c>
      <c r="F61" s="47">
        <v>1</v>
      </c>
      <c r="G61" s="47">
        <v>1</v>
      </c>
      <c r="H61" s="19"/>
      <c r="I61" s="20"/>
    </row>
    <row r="62" spans="2:9" x14ac:dyDescent="0.3">
      <c r="B62" s="48" t="s">
        <v>127</v>
      </c>
      <c r="C62" s="47">
        <v>1</v>
      </c>
      <c r="D62" s="47">
        <v>1</v>
      </c>
      <c r="E62" s="47">
        <v>2</v>
      </c>
      <c r="F62" s="47">
        <v>3</v>
      </c>
      <c r="G62" s="47">
        <v>1</v>
      </c>
      <c r="H62" s="19"/>
      <c r="I62" s="20"/>
    </row>
    <row r="63" spans="2:9" x14ac:dyDescent="0.3">
      <c r="B63" s="48" t="s">
        <v>128</v>
      </c>
      <c r="C63" s="47">
        <v>3</v>
      </c>
      <c r="D63" s="47">
        <v>1</v>
      </c>
      <c r="E63" s="47">
        <v>1</v>
      </c>
      <c r="F63" s="47">
        <v>2</v>
      </c>
      <c r="G63" s="47">
        <v>2</v>
      </c>
      <c r="H63" s="19"/>
      <c r="I63" s="20"/>
    </row>
    <row r="64" spans="2:9" x14ac:dyDescent="0.3">
      <c r="B64" s="48" t="s">
        <v>129</v>
      </c>
      <c r="C64" s="47">
        <v>3</v>
      </c>
      <c r="D64" s="47">
        <v>2</v>
      </c>
      <c r="E64" s="47">
        <v>2</v>
      </c>
      <c r="F64" s="47">
        <v>2</v>
      </c>
      <c r="G64" s="47">
        <v>2</v>
      </c>
      <c r="H64" s="19"/>
      <c r="I64" s="20"/>
    </row>
    <row r="65" spans="2:9" x14ac:dyDescent="0.3">
      <c r="B65" s="48" t="s">
        <v>28</v>
      </c>
      <c r="C65" s="47">
        <v>4</v>
      </c>
      <c r="D65" s="47">
        <v>3</v>
      </c>
      <c r="E65" s="47">
        <v>3</v>
      </c>
      <c r="F65" s="47">
        <v>3</v>
      </c>
      <c r="G65" s="47">
        <v>2</v>
      </c>
      <c r="H65" s="19"/>
      <c r="I65" s="20"/>
    </row>
    <row r="66" spans="2:9" x14ac:dyDescent="0.3">
      <c r="B66" s="48" t="s">
        <v>130</v>
      </c>
      <c r="C66" s="47">
        <v>3</v>
      </c>
      <c r="D66" s="47">
        <v>3</v>
      </c>
      <c r="E66" s="47">
        <v>1</v>
      </c>
      <c r="F66" s="47">
        <v>1</v>
      </c>
      <c r="G66" s="47">
        <v>1</v>
      </c>
      <c r="H66" s="19"/>
      <c r="I66" s="20"/>
    </row>
    <row r="67" spans="2:9" x14ac:dyDescent="0.3">
      <c r="B67" s="48" t="s">
        <v>131</v>
      </c>
      <c r="C67" s="47">
        <v>1</v>
      </c>
      <c r="D67" s="47">
        <v>3</v>
      </c>
      <c r="E67" s="47">
        <v>2</v>
      </c>
      <c r="F67" s="47">
        <v>1</v>
      </c>
      <c r="G67" s="47">
        <v>2</v>
      </c>
      <c r="H67" s="19"/>
      <c r="I67" s="20"/>
    </row>
    <row r="68" spans="2:9" x14ac:dyDescent="0.3">
      <c r="B68" s="48" t="s">
        <v>132</v>
      </c>
      <c r="C68" s="47">
        <v>3</v>
      </c>
      <c r="D68" s="47">
        <v>2</v>
      </c>
      <c r="E68" s="47">
        <v>2</v>
      </c>
      <c r="F68" s="47">
        <v>1</v>
      </c>
      <c r="G68" s="47">
        <v>1</v>
      </c>
      <c r="H68" s="19"/>
      <c r="I68" s="20"/>
    </row>
    <row r="69" spans="2:9" x14ac:dyDescent="0.3">
      <c r="B69" s="48" t="s">
        <v>133</v>
      </c>
      <c r="C69" s="47">
        <v>2</v>
      </c>
      <c r="D69" s="47">
        <v>1</v>
      </c>
      <c r="E69" s="47">
        <v>1</v>
      </c>
      <c r="F69" s="47">
        <v>1</v>
      </c>
      <c r="G69" s="47">
        <v>1</v>
      </c>
      <c r="H69" s="19"/>
      <c r="I69" s="20"/>
    </row>
    <row r="70" spans="2:9" x14ac:dyDescent="0.3">
      <c r="B70" s="48" t="s">
        <v>134</v>
      </c>
      <c r="C70" s="47">
        <v>3</v>
      </c>
      <c r="D70" s="47">
        <v>3</v>
      </c>
      <c r="E70" s="47">
        <v>1</v>
      </c>
      <c r="F70" s="47">
        <v>1</v>
      </c>
      <c r="G70" s="47">
        <v>2</v>
      </c>
      <c r="H70" s="19"/>
      <c r="I70" s="20"/>
    </row>
    <row r="71" spans="2:9" ht="15" thickBot="1" x14ac:dyDescent="0.35">
      <c r="B71" s="50" t="s">
        <v>135</v>
      </c>
      <c r="C71" s="51">
        <v>4</v>
      </c>
      <c r="D71" s="51">
        <v>1</v>
      </c>
      <c r="E71" s="51">
        <v>1</v>
      </c>
      <c r="F71" s="51">
        <v>1</v>
      </c>
      <c r="G71" s="51">
        <v>1</v>
      </c>
      <c r="H71" s="24"/>
      <c r="I71" s="5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08EBA720017041A462E1887BBF0A7B" ma:contentTypeVersion="8" ma:contentTypeDescription="Create a new document." ma:contentTypeScope="" ma:versionID="e8a0c46a238e0fa3dcac362bf7c81806">
  <xsd:schema xmlns:xsd="http://www.w3.org/2001/XMLSchema" xmlns:xs="http://www.w3.org/2001/XMLSchema" xmlns:p="http://schemas.microsoft.com/office/2006/metadata/properties" xmlns:ns2="bdd7cb0e-4db2-4ead-b4f2-18c0fbf43376" targetNamespace="http://schemas.microsoft.com/office/2006/metadata/properties" ma:root="true" ma:fieldsID="6b60e59c0227f652e9b1bda193b08afc" ns2:_="">
    <xsd:import namespace="bdd7cb0e-4db2-4ead-b4f2-18c0fbf433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d7cb0e-4db2-4ead-b4f2-18c0fbf433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6CEFF6-F675-4C34-82B3-010D6313B6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d7cb0e-4db2-4ead-b4f2-18c0fbf433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616332-37B8-4B3A-A2F8-4C0CBBC4AB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Tabuľka</vt:lpstr>
      <vt:lpstr>Formátovanie tabuľky</vt:lpstr>
      <vt:lpstr>Prilepiť špeciálne</vt:lpstr>
      <vt:lpstr>Formáty a postupnosti</vt:lpstr>
      <vt:lpstr>Funkcia IF</vt:lpstr>
    </vt:vector>
  </TitlesOfParts>
  <Manager/>
  <Company>xy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Macaaa</dc:creator>
  <cp:keywords/>
  <dc:description/>
  <cp:lastModifiedBy>Roderik Virágh</cp:lastModifiedBy>
  <cp:revision/>
  <dcterms:created xsi:type="dcterms:W3CDTF">2011-08-06T14:33:33Z</dcterms:created>
  <dcterms:modified xsi:type="dcterms:W3CDTF">2024-09-27T10:02:28Z</dcterms:modified>
  <cp:category/>
  <cp:contentStatus/>
</cp:coreProperties>
</file>