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\new web\PSI\"/>
    </mc:Choice>
  </mc:AlternateContent>
  <bookViews>
    <workbookView xWindow="120" yWindow="120" windowWidth="18975" windowHeight="8385"/>
  </bookViews>
  <sheets>
    <sheet name="Tabuľka" sheetId="1" r:id="rId1"/>
    <sheet name="Formátovanie tabuľky" sheetId="2" r:id="rId2"/>
    <sheet name="Prilepiť špeciálne" sheetId="3" r:id="rId3"/>
    <sheet name="Formáty a postupnosti" sheetId="4" r:id="rId4"/>
    <sheet name="Funkcia IF" sheetId="5" r:id="rId5"/>
  </sheets>
  <calcPr calcId="152511"/>
</workbook>
</file>

<file path=xl/calcChain.xml><?xml version="1.0" encoding="utf-8"?>
<calcChain xmlns="http://schemas.openxmlformats.org/spreadsheetml/2006/main">
  <c r="I47" i="5" l="1"/>
  <c r="I49" i="5"/>
  <c r="I51" i="5"/>
  <c r="I53" i="5"/>
  <c r="I55" i="5"/>
  <c r="I57" i="5"/>
  <c r="I59" i="5"/>
  <c r="I61" i="5"/>
  <c r="I63" i="5"/>
  <c r="I65" i="5"/>
  <c r="I67" i="5"/>
  <c r="I69" i="5"/>
  <c r="I71" i="5"/>
  <c r="H46" i="5"/>
  <c r="I46" i="5" s="1"/>
  <c r="H47" i="5"/>
  <c r="H48" i="5"/>
  <c r="I48" i="5" s="1"/>
  <c r="H49" i="5"/>
  <c r="H50" i="5"/>
  <c r="I50" i="5" s="1"/>
  <c r="H51" i="5"/>
  <c r="H52" i="5"/>
  <c r="I52" i="5" s="1"/>
  <c r="H53" i="5"/>
  <c r="H54" i="5"/>
  <c r="I54" i="5" s="1"/>
  <c r="H55" i="5"/>
  <c r="H56" i="5"/>
  <c r="I56" i="5" s="1"/>
  <c r="H57" i="5"/>
  <c r="H58" i="5"/>
  <c r="I58" i="5" s="1"/>
  <c r="H59" i="5"/>
  <c r="H60" i="5"/>
  <c r="I60" i="5" s="1"/>
  <c r="H61" i="5"/>
  <c r="H62" i="5"/>
  <c r="I62" i="5" s="1"/>
  <c r="H63" i="5"/>
  <c r="H64" i="5"/>
  <c r="I64" i="5" s="1"/>
  <c r="H65" i="5"/>
  <c r="H66" i="5"/>
  <c r="I66" i="5" s="1"/>
  <c r="H67" i="5"/>
  <c r="H68" i="5"/>
  <c r="I68" i="5" s="1"/>
  <c r="H69" i="5"/>
  <c r="H70" i="5"/>
  <c r="I70" i="5" s="1"/>
  <c r="H71" i="5"/>
  <c r="H45" i="5"/>
  <c r="I45" i="5" s="1"/>
  <c r="C30" i="5"/>
  <c r="C31" i="5"/>
  <c r="C32" i="5"/>
  <c r="C33" i="5"/>
  <c r="C34" i="5"/>
  <c r="C35" i="5"/>
  <c r="C36" i="5"/>
  <c r="C37" i="5"/>
  <c r="C38" i="5"/>
  <c r="C29" i="5"/>
  <c r="D11" i="5"/>
  <c r="D12" i="5"/>
  <c r="D13" i="5"/>
  <c r="D14" i="5"/>
  <c r="D15" i="5"/>
  <c r="D16" i="5"/>
  <c r="D17" i="5"/>
  <c r="D18" i="5"/>
  <c r="D19" i="5"/>
  <c r="D10" i="5"/>
  <c r="C10" i="5"/>
  <c r="C11" i="5"/>
  <c r="C12" i="5"/>
  <c r="C13" i="5"/>
  <c r="C14" i="5"/>
  <c r="C15" i="5"/>
  <c r="C16" i="5"/>
  <c r="C17" i="5"/>
  <c r="C18" i="5"/>
  <c r="C19" i="5"/>
  <c r="F13" i="2"/>
  <c r="F12" i="2"/>
  <c r="F11" i="2"/>
  <c r="F10" i="2"/>
  <c r="F9" i="2"/>
  <c r="F8" i="2"/>
  <c r="F7" i="2"/>
  <c r="F6" i="2"/>
  <c r="F5" i="2"/>
  <c r="F4" i="2"/>
  <c r="E18" i="1"/>
  <c r="D18" i="1"/>
  <c r="E17" i="1"/>
  <c r="D17" i="1"/>
  <c r="E16" i="1"/>
  <c r="D16" i="1"/>
  <c r="C21" i="1"/>
  <c r="F10" i="1"/>
  <c r="F13" i="1"/>
  <c r="F9" i="1"/>
  <c r="F7" i="1"/>
  <c r="F15" i="1"/>
  <c r="F14" i="1"/>
  <c r="F6" i="1"/>
  <c r="F17" i="1" s="1"/>
  <c r="F12" i="1"/>
  <c r="F8" i="1"/>
  <c r="F11" i="1"/>
  <c r="G8" i="1"/>
  <c r="G15" i="1"/>
  <c r="G9" i="1"/>
  <c r="G10" i="1"/>
  <c r="H8" i="1"/>
  <c r="J8" i="1" s="1"/>
  <c r="H15" i="1"/>
  <c r="H10" i="1"/>
  <c r="I8" i="1"/>
  <c r="I6" i="1"/>
  <c r="I9" i="1"/>
  <c r="F16" i="1"/>
  <c r="G11" i="1"/>
  <c r="G12" i="1"/>
  <c r="G14" i="1"/>
  <c r="J14" i="1" s="1"/>
  <c r="G7" i="1"/>
  <c r="J7" i="1" s="1"/>
  <c r="G13" i="1"/>
  <c r="J13" i="1" s="1"/>
  <c r="H11" i="1"/>
  <c r="H14" i="1"/>
  <c r="H7" i="1"/>
  <c r="H13" i="1"/>
  <c r="I12" i="1"/>
  <c r="I14" i="1"/>
  <c r="I7" i="1"/>
  <c r="I13" i="1"/>
  <c r="J11" i="1" l="1"/>
  <c r="I11" i="1"/>
  <c r="H12" i="1"/>
  <c r="J12" i="1" s="1"/>
  <c r="F18" i="1"/>
  <c r="C22" i="1"/>
  <c r="I10" i="1"/>
  <c r="I16" i="1" s="1"/>
  <c r="I15" i="1"/>
  <c r="J15" i="1" s="1"/>
  <c r="H9" i="1"/>
  <c r="J9" i="1" s="1"/>
  <c r="H6" i="1"/>
  <c r="G6" i="1"/>
  <c r="J10" i="1" l="1"/>
  <c r="H18" i="1"/>
  <c r="H17" i="1"/>
  <c r="H16" i="1"/>
  <c r="G18" i="1"/>
  <c r="G17" i="1"/>
  <c r="J6" i="1"/>
  <c r="G16" i="1"/>
  <c r="I18" i="1"/>
  <c r="I17" i="1"/>
  <c r="F21" i="1" l="1"/>
  <c r="J16" i="1"/>
  <c r="J17" i="1"/>
  <c r="J18" i="1"/>
  <c r="I9" i="2"/>
  <c r="I11" i="2"/>
  <c r="I8" i="2"/>
  <c r="I13" i="2"/>
  <c r="I7" i="2"/>
  <c r="I5" i="2"/>
  <c r="I12" i="2"/>
  <c r="I10" i="2"/>
  <c r="I4" i="2"/>
  <c r="I6" i="2"/>
  <c r="H7" i="2"/>
  <c r="H12" i="2"/>
  <c r="H13" i="2"/>
  <c r="H11" i="2"/>
  <c r="H10" i="2"/>
  <c r="H6" i="2"/>
  <c r="H8" i="2"/>
  <c r="H5" i="2"/>
  <c r="H9" i="2"/>
  <c r="H4" i="2"/>
  <c r="J9" i="2"/>
  <c r="J4" i="2"/>
  <c r="G9" i="2"/>
  <c r="G5" i="2"/>
  <c r="J5" i="2"/>
  <c r="G12" i="2"/>
  <c r="J12" i="2"/>
  <c r="G8" i="2"/>
  <c r="J8" i="2"/>
  <c r="G10" i="2"/>
  <c r="J10" i="2"/>
  <c r="G7" i="2"/>
  <c r="J7" i="2"/>
  <c r="G11" i="2"/>
  <c r="J11" i="2"/>
  <c r="G13" i="2"/>
  <c r="J13" i="2"/>
  <c r="G4" i="2"/>
  <c r="G6" i="2"/>
  <c r="J6" i="2"/>
</calcChain>
</file>

<file path=xl/sharedStrings.xml><?xml version="1.0" encoding="utf-8"?>
<sst xmlns="http://schemas.openxmlformats.org/spreadsheetml/2006/main" count="195" uniqueCount="159">
  <si>
    <t>Sadzba</t>
  </si>
  <si>
    <t xml:space="preserve">Zamestnanec </t>
  </si>
  <si>
    <t>Osobné číslo</t>
  </si>
  <si>
    <t>Prémie</t>
  </si>
  <si>
    <t>Hrubá mzda</t>
  </si>
  <si>
    <t>Sociálna poisťovňa</t>
  </si>
  <si>
    <t>Zdravotná poisťovňa</t>
  </si>
  <si>
    <t>Fond zamestnanosti</t>
  </si>
  <si>
    <t>počet zamestnacov s prémiami</t>
  </si>
  <si>
    <t>Úlohy:</t>
  </si>
  <si>
    <t xml:space="preserve">  1. Vypočítajte hodnotu hrubej mzdy na základe odpracovaných hodín a hodinovej sadzby (bunka I1). </t>
  </si>
  <si>
    <t xml:space="preserve">       Vo vzorci použite absolútny odkaz na bunku I1.</t>
  </si>
  <si>
    <t>Odpracované hodiny</t>
  </si>
  <si>
    <t xml:space="preserve"> 2.  Vypočítajte koľko peňazí sa odvedie jednotlivým zamestnancom do sociálnej a zdravotnej   </t>
  </si>
  <si>
    <t xml:space="preserve">       poisťovne a do fondu zamestnanosti. Hodnoty vypočítajte na základe hrubej mzdy a percent pre</t>
  </si>
  <si>
    <t xml:space="preserve">       jednotlivé poisťovne (fond). Vo vzorcoch použite absolútne odkazy na bunky F4, G4, H4.  </t>
  </si>
  <si>
    <t xml:space="preserve"> 3.  Vypočítajte hodnotu čistej mzdy.</t>
  </si>
  <si>
    <t>Čistá mzda</t>
  </si>
  <si>
    <t xml:space="preserve"> 4.   Všetkým peňažným hodnotám (D6:I15) nastavte formát desatinnej čiarky – dve desatinné miesta.</t>
  </si>
  <si>
    <t xml:space="preserve"> 6.   Nastavte hodnotu výšky riadku pre riadky v tabuľke na hodnotu 15,75. Skontrolujte,či sú viditeľné všetky </t>
  </si>
  <si>
    <t xml:space="preserve">        hodnoty v tabuľke, keď treba, zmeňte dodatočne výšku riadkov.</t>
  </si>
  <si>
    <t>celková výška hrubej mzdy so zamestnacami nad 400 €/mes.</t>
  </si>
  <si>
    <t xml:space="preserve"> 8.   Zistite celkovú výšku hrubej mzdy zamestnancov, ktorých hrubá mzda je vyššia ako 400 €.</t>
  </si>
  <si>
    <t xml:space="preserve">Minimum </t>
  </si>
  <si>
    <t>Maximum</t>
  </si>
  <si>
    <t>Priemer</t>
  </si>
  <si>
    <t xml:space="preserve"> 9.   Nájdite minimálne, maximálne a priemerné hodnoty v stĺpcoch C až I.</t>
  </si>
  <si>
    <t>súčet čistá mzda</t>
  </si>
  <si>
    <t xml:space="preserve">11.  Usporiadajte tabuľku podľa mien zamestnancov. </t>
  </si>
  <si>
    <t>12.  Doplňte osobné číslo do stĺpca B ako postupnosť čísel 5,10,15...</t>
  </si>
  <si>
    <t>13.  Rozdeľte priezvisko a meno zamestnanca do osobitných stĺpcov na priezvisko a meno.</t>
  </si>
  <si>
    <t xml:space="preserve"> 7.   Zistite počet zamestnancov, ktorí dostanú prémie. Výsledok bude v bunke B21.</t>
  </si>
  <si>
    <t xml:space="preserve">        Výsledok bude v bunke B22.</t>
  </si>
  <si>
    <t>10.  Vypočítajte súčet za stĺpec čistá mzda. Výsledok bude v stĺpci E21.</t>
  </si>
  <si>
    <t xml:space="preserve"> 5.   Nastavte formát sadzby (bunka I1) tak, aby zobrazoval hodnotu a €/hod (napr. 3 €/hod)</t>
  </si>
  <si>
    <t xml:space="preserve"> 1.  Doplňte nad tabuľku nadpis "Údaje o zamestnancoch". Typ písma Arial, tučné, veľkosť 12.</t>
  </si>
  <si>
    <t xml:space="preserve">       Zlúčte bunky a nadpis vycentrujte v rámci celej šírky tabuľky. </t>
  </si>
  <si>
    <t xml:space="preserve"> 2.  Podfarbite hlavičku tabuľky bledo zelenou farbou a zmeňte písmo na šikmé.</t>
  </si>
  <si>
    <t xml:space="preserve"> 3.  Orámujte celú tabuľku hrubým modrým rámom.</t>
  </si>
  <si>
    <t xml:space="preserve"> 4.  Vycentrujte číselné hodnoty v tabuľke.</t>
  </si>
  <si>
    <t xml:space="preserve"> 5.  Preneste formát hlavičky na hodnoty v stĺpci čistá mzda. (Ikona Kopírovať formát)</t>
  </si>
  <si>
    <t xml:space="preserve"> 6.  Hodnoty v stĺpcoch hrubá mzda a čistá mzda upravte menou euro.</t>
  </si>
  <si>
    <t xml:space="preserve"> 7.  Nastavte podmienené formátovanie pre hodnoty v stĺpci Odpracované hodiny.</t>
  </si>
  <si>
    <t xml:space="preserve">       Ak je hodnota menšia alebo rovná ako 125 nech sa zmení podfarbenie na červenú farbu. </t>
  </si>
  <si>
    <t xml:space="preserve"> 8.  Premenujte pracovný hárok na Formátovanie tabuľky. </t>
  </si>
  <si>
    <t>Použitie funkcie Prilepiť špeciálne na úpravu údajov na mieste:</t>
  </si>
  <si>
    <t xml:space="preserve"> 1.  Pričítajte hodnotu 210 k hodnotám v stĺpci A. </t>
  </si>
  <si>
    <t xml:space="preserve"> 2.  Vynásobte hodnoty v stĺpci C hodnotou 30.</t>
  </si>
  <si>
    <t xml:space="preserve"> 3.  Odčítajte od hodnôt v stĺpci E hodnotu 400.</t>
  </si>
  <si>
    <t xml:space="preserve"> 4.  Vydeľte hodnoty v stĺpci G hodnotu 1000.</t>
  </si>
  <si>
    <t>Upravte čísla na uvedený formát:</t>
  </si>
  <si>
    <t>Semilogaritmický tvar</t>
  </si>
  <si>
    <t>Zlomky s 2 číslami</t>
  </si>
  <si>
    <t>Percentá</t>
  </si>
  <si>
    <t>Dátum so slovným</t>
  </si>
  <si>
    <t>(vedecký)</t>
  </si>
  <si>
    <t>v čitateli i v menovateli</t>
  </si>
  <si>
    <t>mesiacom</t>
  </si>
  <si>
    <t>Vytvorte postupnosti</t>
  </si>
  <si>
    <t>v stĺpci A od A20: 2000,1900 ……1000 (číselná)</t>
  </si>
  <si>
    <t>v stĺpci E od E20: 9:00, 9:15, …11:15 (časová)</t>
  </si>
  <si>
    <t>v stĺpci C od C20: 1.1.2011, 1.3.2011, ….1.11.2011 (dátumová)</t>
  </si>
  <si>
    <t>(vytvorte, uložte a použite postupnosť)</t>
  </si>
  <si>
    <t>v stĺpci G od G20: Alcatel, Blackberry, Ericsson, Motorola, Nokia, Sagem, Samsung, Siemens.</t>
  </si>
  <si>
    <t>Použitie funkcie IF</t>
  </si>
  <si>
    <t>Vyplňte stĺpec C nasledovne:</t>
  </si>
  <si>
    <t>Vyplňte hodnoty buniek C29-C38. Ak výsledok výnos-náklad je záporný</t>
  </si>
  <si>
    <t>slovo ZISK, zvýraznite písmo červené na žltom podklade.</t>
  </si>
  <si>
    <t>Náklady:</t>
  </si>
  <si>
    <t>Výnosy:</t>
  </si>
  <si>
    <t>Výsledok</t>
  </si>
  <si>
    <t>Vypočítajte priemer za študijné výsledky. Následne doplňte do stĺpca výsledky</t>
  </si>
  <si>
    <t>slovo PRIJATÝ ak priemer je do 1,5 ; slovo REZERVA ak priemer je od 1,5 do 2</t>
  </si>
  <si>
    <t>a slovo NEPRIJATÝ ak priemer je väčší ako 2.</t>
  </si>
  <si>
    <t>Meno</t>
  </si>
  <si>
    <t>Matematika</t>
  </si>
  <si>
    <t>Ekonomika</t>
  </si>
  <si>
    <t>Riadenie</t>
  </si>
  <si>
    <t>Priemer:</t>
  </si>
  <si>
    <t>Výsledky :</t>
  </si>
  <si>
    <t>Alexander</t>
  </si>
  <si>
    <t>Alžbeta</t>
  </si>
  <si>
    <t>Andrea</t>
  </si>
  <si>
    <t>Andrej</t>
  </si>
  <si>
    <t>Cyprián</t>
  </si>
  <si>
    <t>Edita</t>
  </si>
  <si>
    <t>Eugen</t>
  </si>
  <si>
    <t>Eva</t>
  </si>
  <si>
    <t>Filip</t>
  </si>
  <si>
    <t>Jakub</t>
  </si>
  <si>
    <t xml:space="preserve">Ján </t>
  </si>
  <si>
    <t>Jaroslav</t>
  </si>
  <si>
    <t>Jozef</t>
  </si>
  <si>
    <t>Karol</t>
  </si>
  <si>
    <t>Lýdia</t>
  </si>
  <si>
    <t>Mária</t>
  </si>
  <si>
    <t xml:space="preserve">Mário </t>
  </si>
  <si>
    <t>Michaela</t>
  </si>
  <si>
    <t>Michal</t>
  </si>
  <si>
    <t>Ondrej</t>
  </si>
  <si>
    <t>Pavol</t>
  </si>
  <si>
    <t>Silvia</t>
  </si>
  <si>
    <t>Silvio</t>
  </si>
  <si>
    <t>Soňa</t>
  </si>
  <si>
    <t>Zita</t>
  </si>
  <si>
    <t>Zuzana</t>
  </si>
  <si>
    <t xml:space="preserve"> 1.  V stĺpci C  vyplňte údaje podľa hodnôt stĺpca A</t>
  </si>
  <si>
    <t xml:space="preserve">      ak je v A  0 alebo 1 vyplňte "kladné reálne", ak je v A -1 vyplňte "záporné".</t>
  </si>
  <si>
    <t xml:space="preserve"> 2.  V stĺpci D  vyplňte údaje podľa hodnôt stĺpca A</t>
  </si>
  <si>
    <t xml:space="preserve">      ak je v A  0 vyplňte NULA, ak 1 vyplňte POZIT, ak je v A -1 vyplňte NEG.</t>
  </si>
  <si>
    <t>doplňte "STRATA",  ak je kladný doplňte "ZISK", ak je rovný nule doplňte "NULA".</t>
  </si>
  <si>
    <t>Nastavte podmienené formátovanie pre bunky C29-C38. Ak je výsledok</t>
  </si>
  <si>
    <t>Ročník</t>
  </si>
  <si>
    <t>Informatika</t>
  </si>
  <si>
    <t>Riešenie úloh:</t>
  </si>
  <si>
    <t>4. Menu Domov - Číslo - Pridať desatinné miesto.</t>
  </si>
  <si>
    <t>5. Klik na bunku I1 menu Domov - Číslo - Účtovnícky formát čísla.</t>
  </si>
  <si>
    <t xml:space="preserve">6. Ťahať myšou po číslach riadkov od čísla 6 po 15, na označené klik pravým tlačítkom </t>
  </si>
  <si>
    <t xml:space="preserve">    a výber možnosti výška riadku, napísať číselný údaj a potvrdiť.</t>
  </si>
  <si>
    <t xml:space="preserve">11. Označiť hodnoty od A6:I15, klik pravým tlačítkom myši </t>
  </si>
  <si>
    <t xml:space="preserve">    a vybrať možnosť Zoradiť - od A po Z.</t>
  </si>
  <si>
    <t xml:space="preserve">12. Do bunky B6 napísať 5, do bunky B7 napísať 10, označiť obe hodnoty </t>
  </si>
  <si>
    <t xml:space="preserve">    a potiahnuť nadol za pravý dolný roh označených buniek.</t>
  </si>
  <si>
    <t>13. Pridať nový stĺpec za stĺpec A. Potom označiť mená, vybrať menu Údaje - Text na stĺpce.</t>
  </si>
  <si>
    <t>Bartová</t>
  </si>
  <si>
    <t>Cerovská</t>
  </si>
  <si>
    <t>Dobrovodská</t>
  </si>
  <si>
    <t>Oľga</t>
  </si>
  <si>
    <t>Gromský</t>
  </si>
  <si>
    <t>Boris</t>
  </si>
  <si>
    <t>Horáček</t>
  </si>
  <si>
    <t>Jaslovský</t>
  </si>
  <si>
    <t>Peter</t>
  </si>
  <si>
    <t>Kardošová</t>
  </si>
  <si>
    <t>Lucia</t>
  </si>
  <si>
    <t>Martišová</t>
  </si>
  <si>
    <t>Jana</t>
  </si>
  <si>
    <t>Neveský</t>
  </si>
  <si>
    <t>Martin</t>
  </si>
  <si>
    <t>Vargová</t>
  </si>
  <si>
    <t>Katarína</t>
  </si>
  <si>
    <t xml:space="preserve">    V sprievodcovi urobiť jedine zmenu v kroku 2 a zašktrnúť možnosť medzera.</t>
  </si>
  <si>
    <t xml:space="preserve">14.  Prekopírujte tabuľku od A5 po J15 na Hárok 2. Tabuľku umiestnite od bunky A3. </t>
  </si>
  <si>
    <t>Údaje o zamestnancoch</t>
  </si>
  <si>
    <t xml:space="preserve">5. Označiť časť hlavičky, klik na ikonu Kopírovať formát a ťahať po údajoch </t>
  </si>
  <si>
    <t xml:space="preserve">     v stĺpci čistá mzda. </t>
  </si>
  <si>
    <t>7. Menu Domov - Podmienené formátovanie - Pravidlá zvýrazňovania buniek -</t>
  </si>
  <si>
    <t xml:space="preserve">    - ďalšie pravidlá a potom nastaviť ako na obrázku. </t>
  </si>
  <si>
    <t>1. Klik na hodnotu 210 v bunke I2, dať ju kopírovať, označiť hodnoty v stĺpci A,</t>
  </si>
  <si>
    <t xml:space="preserve">    na označené hodnoty kliknúť pravým tlačítkom a vybrať funkciu Prilepiť špeciálne.</t>
  </si>
  <si>
    <t xml:space="preserve">   Potom vybrať operáciu sčítanie. </t>
  </si>
  <si>
    <t xml:space="preserve">Úlohy 2,3,4 urobiť rovnakým spôsobom zakaždým meniť iba operáciu. </t>
  </si>
  <si>
    <t xml:space="preserve">     pravým tlačítkom a dať funkciu Prilepiť špeciálne a zaškrtnúť možnoť Transponovať. </t>
  </si>
  <si>
    <t xml:space="preserve"> 5.  Skopírujte hodnoty zo stĺpca A do riadku 30.</t>
  </si>
  <si>
    <t>5. Označiť hodnoty v stĺpci A, dať ich kopírovať, kliknúť do riadku 30</t>
  </si>
  <si>
    <t>Zmena formátu bunky:</t>
  </si>
  <si>
    <t>Vytvorenie vlastnej postupnosti:</t>
  </si>
  <si>
    <t>Klik na tlačítko Office - Možnosti programu Excel - Obľúbené - Upraviť vlastné zoznamy</t>
  </si>
  <si>
    <t>Podmienené formátovanie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</si>
</sst>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%"/>
    <numFmt numFmtId="165" formatCode="0&quot; €/hod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b/>
      <u/>
      <sz val="12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3"/>
      </left>
      <right style="medium">
        <color indexed="64"/>
      </right>
      <top style="thick">
        <color theme="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3"/>
      </top>
      <bottom/>
      <diagonal/>
    </border>
    <border>
      <left/>
      <right style="thin">
        <color indexed="64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 style="thick">
        <color theme="3"/>
      </top>
      <bottom/>
      <diagonal/>
    </border>
    <border>
      <left style="thin">
        <color indexed="64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n">
        <color indexed="64"/>
      </bottom>
      <diagonal/>
    </border>
    <border>
      <left style="thick">
        <color theme="3"/>
      </left>
      <right/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n">
        <color indexed="64"/>
      </top>
      <bottom style="thick">
        <color theme="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</borders>
  <cellStyleXfs count="7">
    <xf numFmtId="0" fontId="0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30">
    <xf numFmtId="0" fontId="0" fillId="0" borderId="0" xfId="0"/>
    <xf numFmtId="0" fontId="1" fillId="0" borderId="0" xfId="2"/>
    <xf numFmtId="0" fontId="1" fillId="0" borderId="0" xfId="2" applyBorder="1"/>
    <xf numFmtId="0" fontId="1" fillId="0" borderId="1" xfId="2" applyBorder="1"/>
    <xf numFmtId="0" fontId="12" fillId="0" borderId="2" xfId="2" applyFont="1" applyBorder="1" applyAlignment="1">
      <alignment wrapText="1"/>
    </xf>
    <xf numFmtId="0" fontId="0" fillId="4" borderId="3" xfId="0" applyFill="1" applyBorder="1"/>
    <xf numFmtId="0" fontId="12" fillId="0" borderId="4" xfId="2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5" xfId="2" applyFont="1" applyBorder="1" applyAlignment="1">
      <alignment horizontal="center"/>
    </xf>
    <xf numFmtId="0" fontId="11" fillId="0" borderId="0" xfId="0" applyFont="1"/>
    <xf numFmtId="0" fontId="13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" xfId="0" applyNumberForma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4" fontId="4" fillId="0" borderId="0" xfId="2" applyNumberFormat="1" applyFont="1" applyBorder="1" applyAlignment="1">
      <alignment horizontal="center"/>
    </xf>
    <xf numFmtId="9" fontId="4" fillId="0" borderId="0" xfId="2" applyNumberFormat="1" applyFont="1" applyBorder="1" applyAlignment="1">
      <alignment horizontal="center"/>
    </xf>
    <xf numFmtId="1" fontId="1" fillId="0" borderId="13" xfId="2" applyNumberFormat="1" applyBorder="1"/>
    <xf numFmtId="0" fontId="0" fillId="0" borderId="13" xfId="0" applyBorder="1"/>
    <xf numFmtId="0" fontId="4" fillId="0" borderId="14" xfId="2" applyFont="1" applyBorder="1"/>
    <xf numFmtId="0" fontId="11" fillId="0" borderId="15" xfId="0" applyFont="1" applyBorder="1"/>
    <xf numFmtId="0" fontId="1" fillId="6" borderId="16" xfId="2" applyFill="1" applyBorder="1"/>
    <xf numFmtId="0" fontId="0" fillId="6" borderId="17" xfId="0" applyFill="1" applyBorder="1"/>
    <xf numFmtId="0" fontId="1" fillId="2" borderId="18" xfId="2" applyFill="1" applyBorder="1" applyAlignment="1">
      <alignment horizontal="center" vertical="center" wrapText="1"/>
    </xf>
    <xf numFmtId="0" fontId="14" fillId="5" borderId="0" xfId="4" applyFont="1" applyFill="1"/>
    <xf numFmtId="0" fontId="5" fillId="0" borderId="0" xfId="4"/>
    <xf numFmtId="0" fontId="12" fillId="5" borderId="0" xfId="4" applyFont="1" applyFill="1"/>
    <xf numFmtId="0" fontId="15" fillId="5" borderId="0" xfId="0" applyFont="1" applyFill="1"/>
    <xf numFmtId="0" fontId="5" fillId="0" borderId="0" xfId="5"/>
    <xf numFmtId="14" fontId="5" fillId="0" borderId="0" xfId="5" applyNumberFormat="1"/>
    <xf numFmtId="0" fontId="5" fillId="0" borderId="0" xfId="5" applyFill="1"/>
    <xf numFmtId="0" fontId="2" fillId="0" borderId="0" xfId="5" applyFont="1" applyFill="1"/>
    <xf numFmtId="0" fontId="5" fillId="0" borderId="0" xfId="6"/>
    <xf numFmtId="0" fontId="16" fillId="5" borderId="0" xfId="5" applyFont="1" applyFill="1"/>
    <xf numFmtId="0" fontId="14" fillId="5" borderId="0" xfId="5" applyFont="1" applyFill="1"/>
    <xf numFmtId="0" fontId="17" fillId="5" borderId="0" xfId="5" applyFont="1" applyFill="1"/>
    <xf numFmtId="0" fontId="12" fillId="5" borderId="0" xfId="5" applyFont="1" applyFill="1"/>
    <xf numFmtId="0" fontId="4" fillId="5" borderId="0" xfId="6" applyFont="1" applyFill="1"/>
    <xf numFmtId="0" fontId="6" fillId="5" borderId="0" xfId="6" applyFont="1" applyFill="1"/>
    <xf numFmtId="0" fontId="7" fillId="5" borderId="0" xfId="6" applyFont="1" applyFill="1"/>
    <xf numFmtId="0" fontId="18" fillId="5" borderId="0" xfId="0" applyFont="1" applyFill="1"/>
    <xf numFmtId="2" fontId="0" fillId="0" borderId="19" xfId="0" applyNumberFormat="1" applyBorder="1"/>
    <xf numFmtId="2" fontId="0" fillId="0" borderId="20" xfId="0" applyNumberFormat="1" applyBorder="1"/>
    <xf numFmtId="2" fontId="0" fillId="0" borderId="13" xfId="0" applyNumberFormat="1" applyBorder="1"/>
    <xf numFmtId="2" fontId="1" fillId="0" borderId="13" xfId="2" applyNumberFormat="1" applyBorder="1"/>
    <xf numFmtId="0" fontId="0" fillId="4" borderId="22" xfId="0" applyFill="1" applyBorder="1" applyAlignment="1">
      <alignment horizontal="center"/>
    </xf>
    <xf numFmtId="2" fontId="0" fillId="4" borderId="3" xfId="0" applyNumberFormat="1" applyFill="1" applyBorder="1"/>
    <xf numFmtId="0" fontId="12" fillId="0" borderId="7" xfId="2" applyFont="1" applyBorder="1" applyAlignment="1">
      <alignment wrapText="1"/>
    </xf>
    <xf numFmtId="0" fontId="12" fillId="0" borderId="23" xfId="2" applyFont="1" applyBorder="1" applyAlignment="1">
      <alignment wrapText="1"/>
    </xf>
    <xf numFmtId="0" fontId="4" fillId="0" borderId="24" xfId="2" applyFont="1" applyBorder="1"/>
    <xf numFmtId="0" fontId="1" fillId="6" borderId="25" xfId="2" applyFill="1" applyBorder="1"/>
    <xf numFmtId="1" fontId="1" fillId="0" borderId="26" xfId="2" applyNumberFormat="1" applyBorder="1"/>
    <xf numFmtId="2" fontId="1" fillId="0" borderId="26" xfId="2" applyNumberFormat="1" applyBorder="1"/>
    <xf numFmtId="2" fontId="0" fillId="0" borderId="26" xfId="0" applyNumberFormat="1" applyBorder="1"/>
    <xf numFmtId="2" fontId="0" fillId="0" borderId="27" xfId="0" applyNumberFormat="1" applyBorder="1"/>
    <xf numFmtId="0" fontId="1" fillId="0" borderId="28" xfId="3" applyBorder="1"/>
    <xf numFmtId="0" fontId="1" fillId="0" borderId="29" xfId="3" applyBorder="1"/>
    <xf numFmtId="0" fontId="1" fillId="0" borderId="30" xfId="3" applyBorder="1"/>
    <xf numFmtId="1" fontId="1" fillId="0" borderId="31" xfId="2" applyNumberFormat="1" applyBorder="1"/>
    <xf numFmtId="2" fontId="1" fillId="0" borderId="31" xfId="2" applyNumberFormat="1" applyBorder="1"/>
    <xf numFmtId="2" fontId="0" fillId="0" borderId="32" xfId="0" applyNumberFormat="1" applyBorder="1"/>
    <xf numFmtId="2" fontId="0" fillId="0" borderId="33" xfId="0" applyNumberFormat="1" applyBorder="1"/>
    <xf numFmtId="0" fontId="1" fillId="2" borderId="34" xfId="2" applyFill="1" applyBorder="1" applyAlignment="1">
      <alignment horizontal="center" vertical="center" wrapText="1"/>
    </xf>
    <xf numFmtId="0" fontId="1" fillId="2" borderId="35" xfId="2" applyFill="1" applyBorder="1" applyAlignment="1">
      <alignment horizontal="center" vertical="justify" wrapText="1"/>
    </xf>
    <xf numFmtId="0" fontId="1" fillId="2" borderId="36" xfId="2" applyFill="1" applyBorder="1" applyAlignment="1">
      <alignment horizontal="center" vertical="justify" wrapText="1"/>
    </xf>
    <xf numFmtId="0" fontId="1" fillId="2" borderId="36" xfId="2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justify" wrapText="1"/>
    </xf>
    <xf numFmtId="0" fontId="1" fillId="0" borderId="37" xfId="3" applyBorder="1"/>
    <xf numFmtId="0" fontId="1" fillId="0" borderId="38" xfId="3" applyBorder="1"/>
    <xf numFmtId="0" fontId="1" fillId="0" borderId="39" xfId="3" applyBorder="1"/>
    <xf numFmtId="0" fontId="0" fillId="5" borderId="0" xfId="0" applyFill="1"/>
    <xf numFmtId="0" fontId="11" fillId="5" borderId="6" xfId="0" applyFont="1" applyFill="1" applyBorder="1"/>
    <xf numFmtId="0" fontId="8" fillId="4" borderId="40" xfId="2" applyFont="1" applyFill="1" applyBorder="1" applyAlignment="1">
      <alignment horizontal="center" vertical="center" wrapText="1"/>
    </xf>
    <xf numFmtId="0" fontId="8" fillId="4" borderId="41" xfId="2" applyFont="1" applyFill="1" applyBorder="1" applyAlignment="1">
      <alignment horizontal="center" vertical="center" wrapText="1"/>
    </xf>
    <xf numFmtId="0" fontId="8" fillId="4" borderId="42" xfId="2" applyFont="1" applyFill="1" applyBorder="1" applyAlignment="1">
      <alignment horizontal="center" vertical="justify" wrapText="1"/>
    </xf>
    <xf numFmtId="0" fontId="8" fillId="4" borderId="43" xfId="2" applyFont="1" applyFill="1" applyBorder="1" applyAlignment="1">
      <alignment horizontal="center" vertical="justify" wrapText="1"/>
    </xf>
    <xf numFmtId="0" fontId="8" fillId="4" borderId="43" xfId="2" applyFont="1" applyFill="1" applyBorder="1" applyAlignment="1">
      <alignment horizontal="center" vertical="center" wrapText="1"/>
    </xf>
    <xf numFmtId="0" fontId="8" fillId="4" borderId="44" xfId="2" applyFont="1" applyFill="1" applyBorder="1" applyAlignment="1">
      <alignment horizontal="center" vertical="justify" wrapText="1"/>
    </xf>
    <xf numFmtId="0" fontId="1" fillId="0" borderId="45" xfId="3" applyBorder="1"/>
    <xf numFmtId="0" fontId="1" fillId="0" borderId="46" xfId="3" applyBorder="1"/>
    <xf numFmtId="0" fontId="1" fillId="0" borderId="47" xfId="3" applyBorder="1"/>
    <xf numFmtId="0" fontId="1" fillId="0" borderId="48" xfId="3" applyBorder="1"/>
    <xf numFmtId="1" fontId="1" fillId="0" borderId="26" xfId="2" applyNumberFormat="1" applyBorder="1" applyAlignment="1">
      <alignment horizontal="center"/>
    </xf>
    <xf numFmtId="2" fontId="1" fillId="0" borderId="26" xfId="2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" fontId="1" fillId="0" borderId="13" xfId="2" applyNumberFormat="1" applyBorder="1" applyAlignment="1">
      <alignment horizontal="center"/>
    </xf>
    <xf numFmtId="2" fontId="1" fillId="0" borderId="13" xfId="2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1" fontId="1" fillId="0" borderId="49" xfId="2" applyNumberFormat="1" applyBorder="1" applyAlignment="1">
      <alignment horizontal="center"/>
    </xf>
    <xf numFmtId="2" fontId="1" fillId="0" borderId="49" xfId="2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44" fontId="9" fillId="0" borderId="26" xfId="1" applyFont="1" applyBorder="1" applyAlignment="1">
      <alignment horizontal="center"/>
    </xf>
    <xf numFmtId="44" fontId="9" fillId="0" borderId="19" xfId="1" applyFont="1" applyBorder="1" applyAlignment="1">
      <alignment horizontal="center"/>
    </xf>
    <xf numFmtId="44" fontId="9" fillId="0" borderId="50" xfId="1" applyFont="1" applyBorder="1" applyAlignment="1">
      <alignment horizontal="center"/>
    </xf>
    <xf numFmtId="44" fontId="8" fillId="4" borderId="40" xfId="1" applyFont="1" applyFill="1" applyBorder="1" applyAlignment="1">
      <alignment horizontal="center" vertical="center" wrapText="1"/>
    </xf>
    <xf numFmtId="0" fontId="0" fillId="5" borderId="51" xfId="0" applyFill="1" applyBorder="1"/>
    <xf numFmtId="0" fontId="0" fillId="5" borderId="52" xfId="0" applyFill="1" applyBorder="1"/>
    <xf numFmtId="0" fontId="0" fillId="5" borderId="53" xfId="0" applyFill="1" applyBorder="1"/>
    <xf numFmtId="0" fontId="0" fillId="5" borderId="54" xfId="0" applyFill="1" applyBorder="1"/>
    <xf numFmtId="0" fontId="0" fillId="5" borderId="55" xfId="0" applyFill="1" applyBorder="1"/>
    <xf numFmtId="0" fontId="0" fillId="5" borderId="56" xfId="0" applyFill="1" applyBorder="1"/>
    <xf numFmtId="0" fontId="0" fillId="5" borderId="57" xfId="0" applyFill="1" applyBorder="1"/>
    <xf numFmtId="0" fontId="11" fillId="5" borderId="58" xfId="0" applyFont="1" applyFill="1" applyBorder="1"/>
    <xf numFmtId="0" fontId="11" fillId="5" borderId="0" xfId="0" applyFont="1" applyFill="1"/>
    <xf numFmtId="11" fontId="5" fillId="0" borderId="0" xfId="5" applyNumberFormat="1"/>
    <xf numFmtId="20" fontId="5" fillId="0" borderId="0" xfId="5" applyNumberFormat="1"/>
    <xf numFmtId="0" fontId="3" fillId="3" borderId="4" xfId="6" applyFont="1" applyFill="1" applyBorder="1" applyAlignment="1">
      <alignment horizontal="center"/>
    </xf>
    <xf numFmtId="0" fontId="3" fillId="3" borderId="36" xfId="6" applyFont="1" applyFill="1" applyBorder="1" applyAlignment="1">
      <alignment horizontal="center"/>
    </xf>
    <xf numFmtId="0" fontId="3" fillId="3" borderId="22" xfId="6" applyFont="1" applyFill="1" applyBorder="1" applyAlignment="1">
      <alignment horizontal="center"/>
    </xf>
    <xf numFmtId="0" fontId="5" fillId="0" borderId="59" xfId="6" applyFill="1" applyBorder="1" applyAlignment="1"/>
    <xf numFmtId="0" fontId="5" fillId="0" borderId="59" xfId="6" applyBorder="1"/>
    <xf numFmtId="0" fontId="5" fillId="0" borderId="60" xfId="6" applyFill="1" applyBorder="1" applyAlignment="1"/>
    <xf numFmtId="0" fontId="5" fillId="0" borderId="61" xfId="6" applyFill="1" applyBorder="1" applyAlignment="1"/>
    <xf numFmtId="0" fontId="5" fillId="0" borderId="61" xfId="6" applyBorder="1"/>
    <xf numFmtId="0" fontId="5" fillId="0" borderId="62" xfId="6" applyBorder="1"/>
    <xf numFmtId="0" fontId="5" fillId="0" borderId="63" xfId="6" applyFill="1" applyBorder="1" applyAlignment="1"/>
    <xf numFmtId="0" fontId="5" fillId="0" borderId="64" xfId="6" applyBorder="1"/>
    <xf numFmtId="0" fontId="5" fillId="0" borderId="65" xfId="6" applyFill="1" applyBorder="1" applyAlignment="1"/>
    <xf numFmtId="0" fontId="5" fillId="0" borderId="66" xfId="6" applyFill="1" applyBorder="1" applyAlignment="1"/>
    <xf numFmtId="0" fontId="5" fillId="0" borderId="66" xfId="6" applyBorder="1"/>
    <xf numFmtId="0" fontId="5" fillId="0" borderId="67" xfId="6" applyBorder="1"/>
    <xf numFmtId="165" fontId="4" fillId="0" borderId="21" xfId="2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7">
    <cellStyle name="Mena" xfId="1" builtinId="4"/>
    <cellStyle name="Normálne" xfId="0" builtinId="0"/>
    <cellStyle name="normálne 2" xfId="2"/>
    <cellStyle name="normálne 4" xfId="3"/>
    <cellStyle name="normálne 6" xfId="4"/>
    <cellStyle name="normálne 7" xfId="5"/>
    <cellStyle name="normálne 8" xfId="6"/>
  </cellStyles>
  <dxfs count="2">
    <dxf>
      <font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21</xdr:row>
      <xdr:rowOff>657225</xdr:rowOff>
    </xdr:from>
    <xdr:to>
      <xdr:col>16</xdr:col>
      <xdr:colOff>371475</xdr:colOff>
      <xdr:row>23</xdr:row>
      <xdr:rowOff>9525</xdr:rowOff>
    </xdr:to>
    <xdr:pic>
      <xdr:nvPicPr>
        <xdr:cNvPr id="10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549592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285750</xdr:colOff>
      <xdr:row>22</xdr:row>
      <xdr:rowOff>180975</xdr:rowOff>
    </xdr:from>
    <xdr:to>
      <xdr:col>18</xdr:col>
      <xdr:colOff>9525</xdr:colOff>
      <xdr:row>24</xdr:row>
      <xdr:rowOff>19050</xdr:rowOff>
    </xdr:to>
    <xdr:pic>
      <xdr:nvPicPr>
        <xdr:cNvPr id="10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5686425"/>
          <a:ext cx="333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142875</xdr:colOff>
      <xdr:row>14</xdr:row>
      <xdr:rowOff>19050</xdr:rowOff>
    </xdr:from>
    <xdr:to>
      <xdr:col>18</xdr:col>
      <xdr:colOff>400050</xdr:colOff>
      <xdr:row>15</xdr:row>
      <xdr:rowOff>38100</xdr:rowOff>
    </xdr:to>
    <xdr:pic>
      <xdr:nvPicPr>
        <xdr:cNvPr id="207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390900"/>
          <a:ext cx="2571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18</xdr:row>
      <xdr:rowOff>171450</xdr:rowOff>
    </xdr:from>
    <xdr:to>
      <xdr:col>19</xdr:col>
      <xdr:colOff>600075</xdr:colOff>
      <xdr:row>37</xdr:row>
      <xdr:rowOff>171450</xdr:rowOff>
    </xdr:to>
    <xdr:pic>
      <xdr:nvPicPr>
        <xdr:cNvPr id="208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4314825"/>
          <a:ext cx="5486400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5</xdr:row>
      <xdr:rowOff>0</xdr:rowOff>
    </xdr:from>
    <xdr:to>
      <xdr:col>16</xdr:col>
      <xdr:colOff>428625</xdr:colOff>
      <xdr:row>21</xdr:row>
      <xdr:rowOff>152400</xdr:rowOff>
    </xdr:to>
    <xdr:pic>
      <xdr:nvPicPr>
        <xdr:cNvPr id="3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962025"/>
          <a:ext cx="40576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180975</xdr:colOff>
      <xdr:row>26</xdr:row>
      <xdr:rowOff>66675</xdr:rowOff>
    </xdr:from>
    <xdr:to>
      <xdr:col>16</xdr:col>
      <xdr:colOff>542925</xdr:colOff>
      <xdr:row>43</xdr:row>
      <xdr:rowOff>28575</xdr:rowOff>
    </xdr:to>
    <xdr:pic>
      <xdr:nvPicPr>
        <xdr:cNvPr id="309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5029200"/>
          <a:ext cx="40195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9525</xdr:rowOff>
    </xdr:from>
    <xdr:to>
      <xdr:col>15</xdr:col>
      <xdr:colOff>571500</xdr:colOff>
      <xdr:row>20</xdr:row>
      <xdr:rowOff>114300</xdr:rowOff>
    </xdr:to>
    <xdr:pic>
      <xdr:nvPicPr>
        <xdr:cNvPr id="4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00050"/>
          <a:ext cx="425767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25</xdr:row>
      <xdr:rowOff>19050</xdr:rowOff>
    </xdr:from>
    <xdr:to>
      <xdr:col>18</xdr:col>
      <xdr:colOff>495300</xdr:colOff>
      <xdr:row>44</xdr:row>
      <xdr:rowOff>47625</xdr:rowOff>
    </xdr:to>
    <xdr:pic>
      <xdr:nvPicPr>
        <xdr:cNvPr id="410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4800600"/>
          <a:ext cx="5991225" cy="36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28</xdr:row>
      <xdr:rowOff>9525</xdr:rowOff>
    </xdr:from>
    <xdr:to>
      <xdr:col>13</xdr:col>
      <xdr:colOff>190500</xdr:colOff>
      <xdr:row>34</xdr:row>
      <xdr:rowOff>161925</xdr:rowOff>
    </xdr:to>
    <xdr:pic>
      <xdr:nvPicPr>
        <xdr:cNvPr id="5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353050"/>
          <a:ext cx="51339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32"/>
  <sheetViews>
    <sheetView tabSelected="1" workbookViewId="0">
      <selection activeCell="D3" sqref="D3"/>
    </sheetView>
  </sheetViews>
  <sheetFormatPr defaultRowHeight="15" x14ac:dyDescent="0.25"/>
  <cols>
    <col min="1" max="1" width="16.85546875" bestFit="1" customWidth="1"/>
    <col min="2" max="2" width="16.85546875" customWidth="1"/>
    <col min="3" max="3" width="9.7109375" customWidth="1"/>
    <col min="4" max="4" width="12.42578125" customWidth="1"/>
  </cols>
  <sheetData>
    <row r="1" spans="1:22" ht="16.5" thickBot="1" x14ac:dyDescent="0.3">
      <c r="A1" s="1"/>
      <c r="B1" s="1"/>
      <c r="C1" s="1"/>
      <c r="D1" s="1"/>
      <c r="E1" s="1"/>
      <c r="F1" s="1"/>
      <c r="G1" s="1"/>
      <c r="H1" s="1"/>
      <c r="I1" s="8" t="s">
        <v>0</v>
      </c>
      <c r="J1" s="128">
        <v>3</v>
      </c>
      <c r="L1" s="10" t="s">
        <v>9</v>
      </c>
      <c r="M1" s="11"/>
      <c r="N1" s="11"/>
      <c r="O1" s="11"/>
      <c r="P1" s="11"/>
      <c r="Q1" s="11"/>
      <c r="R1" s="11"/>
      <c r="S1" s="11"/>
      <c r="T1" s="11"/>
      <c r="U1" s="11"/>
      <c r="V1" s="12"/>
    </row>
    <row r="2" spans="1:22" x14ac:dyDescent="0.25">
      <c r="A2" s="1"/>
      <c r="B2" s="1"/>
      <c r="C2" s="1"/>
      <c r="D2" s="1"/>
      <c r="E2" s="1"/>
      <c r="F2" s="1"/>
      <c r="G2" s="1"/>
      <c r="H2" s="1"/>
      <c r="I2" s="2"/>
      <c r="J2" s="2"/>
      <c r="L2" s="13" t="s">
        <v>10</v>
      </c>
      <c r="M2" s="14"/>
      <c r="N2" s="14"/>
      <c r="O2" s="14"/>
      <c r="P2" s="14"/>
      <c r="Q2" s="14"/>
      <c r="R2" s="14"/>
      <c r="S2" s="14"/>
      <c r="T2" s="14"/>
      <c r="U2" s="14"/>
      <c r="V2" s="15"/>
    </row>
    <row r="3" spans="1:22" x14ac:dyDescent="0.25">
      <c r="A3" s="1"/>
      <c r="B3" s="1"/>
      <c r="C3" s="1"/>
      <c r="D3" s="1"/>
      <c r="E3" s="1"/>
      <c r="F3" s="1"/>
      <c r="G3" s="1"/>
      <c r="H3" s="1"/>
      <c r="I3" s="2"/>
      <c r="J3" s="2"/>
      <c r="L3" s="13" t="s">
        <v>11</v>
      </c>
      <c r="M3" s="14"/>
      <c r="N3" s="14"/>
      <c r="O3" s="14"/>
      <c r="P3" s="14"/>
      <c r="Q3" s="14"/>
      <c r="R3" s="14"/>
      <c r="S3" s="14"/>
      <c r="T3" s="14"/>
      <c r="U3" s="14"/>
      <c r="V3" s="15"/>
    </row>
    <row r="4" spans="1:22" ht="15.75" thickBot="1" x14ac:dyDescent="0.3">
      <c r="A4" s="3"/>
      <c r="B4" s="2"/>
      <c r="C4" s="2"/>
      <c r="D4" s="2"/>
      <c r="E4" s="2"/>
      <c r="F4" s="2"/>
      <c r="G4" s="20">
        <v>0.13400000000000001</v>
      </c>
      <c r="H4" s="21">
        <v>0.04</v>
      </c>
      <c r="I4" s="21">
        <v>0.03</v>
      </c>
      <c r="J4" s="2"/>
      <c r="L4" s="16" t="s">
        <v>13</v>
      </c>
      <c r="M4" s="14"/>
      <c r="N4" s="14"/>
      <c r="O4" s="14"/>
      <c r="P4" s="14"/>
      <c r="Q4" s="14"/>
      <c r="R4" s="14"/>
      <c r="S4" s="14"/>
      <c r="T4" s="14"/>
      <c r="U4" s="14"/>
      <c r="V4" s="15"/>
    </row>
    <row r="5" spans="1:22" ht="39" thickBot="1" x14ac:dyDescent="0.3">
      <c r="A5" s="28" t="s">
        <v>1</v>
      </c>
      <c r="B5" s="67"/>
      <c r="C5" s="68" t="s">
        <v>2</v>
      </c>
      <c r="D5" s="69" t="s">
        <v>12</v>
      </c>
      <c r="E5" s="70" t="s">
        <v>3</v>
      </c>
      <c r="F5" s="69" t="s">
        <v>4</v>
      </c>
      <c r="G5" s="69" t="s">
        <v>5</v>
      </c>
      <c r="H5" s="69" t="s">
        <v>6</v>
      </c>
      <c r="I5" s="69" t="s">
        <v>7</v>
      </c>
      <c r="J5" s="71" t="s">
        <v>17</v>
      </c>
      <c r="L5" s="13" t="s">
        <v>14</v>
      </c>
      <c r="M5" s="14"/>
      <c r="N5" s="14"/>
      <c r="O5" s="14"/>
      <c r="P5" s="14"/>
      <c r="Q5" s="14"/>
      <c r="R5" s="14"/>
      <c r="S5" s="14"/>
      <c r="T5" s="14"/>
      <c r="U5" s="14"/>
      <c r="V5" s="15"/>
    </row>
    <row r="6" spans="1:22" ht="15.75" customHeight="1" x14ac:dyDescent="0.25">
      <c r="A6" s="61" t="s">
        <v>124</v>
      </c>
      <c r="B6" s="72" t="s">
        <v>82</v>
      </c>
      <c r="C6" s="56">
        <v>5</v>
      </c>
      <c r="D6" s="56">
        <v>150</v>
      </c>
      <c r="E6" s="57">
        <v>30</v>
      </c>
      <c r="F6" s="58">
        <f t="shared" ref="F6:F15" si="0">D6*$J$1</f>
        <v>450</v>
      </c>
      <c r="G6" s="58">
        <f t="shared" ref="G6:G15" si="1">F6*$G$4</f>
        <v>60.300000000000004</v>
      </c>
      <c r="H6" s="58">
        <f t="shared" ref="H6:H15" si="2">F6*$H$4</f>
        <v>18</v>
      </c>
      <c r="I6" s="58">
        <f t="shared" ref="I6:I15" si="3">F6*$I$4</f>
        <v>13.5</v>
      </c>
      <c r="J6" s="59">
        <f t="shared" ref="J6:J15" si="4">F6-G6-H6-I6+E6</f>
        <v>388.2</v>
      </c>
      <c r="L6" s="13" t="s">
        <v>15</v>
      </c>
      <c r="M6" s="14"/>
      <c r="N6" s="14"/>
      <c r="O6" s="14"/>
      <c r="P6" s="14"/>
      <c r="Q6" s="14"/>
      <c r="R6" s="14"/>
      <c r="S6" s="14"/>
      <c r="T6" s="14"/>
      <c r="U6" s="14"/>
      <c r="V6" s="15"/>
    </row>
    <row r="7" spans="1:22" ht="15.75" customHeight="1" x14ac:dyDescent="0.25">
      <c r="A7" s="60" t="s">
        <v>125</v>
      </c>
      <c r="B7" s="73" t="s">
        <v>85</v>
      </c>
      <c r="C7" s="22">
        <v>10</v>
      </c>
      <c r="D7" s="22">
        <v>115</v>
      </c>
      <c r="E7" s="49">
        <v>0</v>
      </c>
      <c r="F7" s="46">
        <f t="shared" si="0"/>
        <v>345</v>
      </c>
      <c r="G7" s="46">
        <f t="shared" si="1"/>
        <v>46.230000000000004</v>
      </c>
      <c r="H7" s="46">
        <f t="shared" si="2"/>
        <v>13.8</v>
      </c>
      <c r="I7" s="46">
        <f t="shared" si="3"/>
        <v>10.35</v>
      </c>
      <c r="J7" s="47">
        <f t="shared" si="4"/>
        <v>274.61999999999995</v>
      </c>
      <c r="L7" s="13" t="s">
        <v>16</v>
      </c>
      <c r="M7" s="14"/>
      <c r="N7" s="14"/>
      <c r="O7" s="14"/>
      <c r="P7" s="14"/>
      <c r="Q7" s="14"/>
      <c r="R7" s="14"/>
      <c r="S7" s="14"/>
      <c r="T7" s="14"/>
      <c r="U7" s="14"/>
      <c r="V7" s="15"/>
    </row>
    <row r="8" spans="1:22" ht="15.75" customHeight="1" x14ac:dyDescent="0.25">
      <c r="A8" s="60" t="s">
        <v>126</v>
      </c>
      <c r="B8" s="73" t="s">
        <v>127</v>
      </c>
      <c r="C8" s="22">
        <v>15</v>
      </c>
      <c r="D8" s="22">
        <v>135</v>
      </c>
      <c r="E8" s="49">
        <v>30</v>
      </c>
      <c r="F8" s="46">
        <f t="shared" si="0"/>
        <v>405</v>
      </c>
      <c r="G8" s="46">
        <f t="shared" si="1"/>
        <v>54.27</v>
      </c>
      <c r="H8" s="46">
        <f t="shared" si="2"/>
        <v>16.2</v>
      </c>
      <c r="I8" s="46">
        <f t="shared" si="3"/>
        <v>12.15</v>
      </c>
      <c r="J8" s="47">
        <f t="shared" si="4"/>
        <v>352.38000000000005</v>
      </c>
      <c r="L8" s="13" t="s">
        <v>18</v>
      </c>
      <c r="M8" s="14"/>
      <c r="N8" s="14"/>
      <c r="O8" s="14"/>
      <c r="P8" s="14"/>
      <c r="Q8" s="14"/>
      <c r="R8" s="14"/>
      <c r="S8" s="14"/>
      <c r="T8" s="14"/>
      <c r="U8" s="14"/>
      <c r="V8" s="15"/>
    </row>
    <row r="9" spans="1:22" ht="15.75" customHeight="1" x14ac:dyDescent="0.25">
      <c r="A9" s="60" t="s">
        <v>128</v>
      </c>
      <c r="B9" s="73" t="s">
        <v>129</v>
      </c>
      <c r="C9" s="22">
        <v>20</v>
      </c>
      <c r="D9" s="22">
        <v>142</v>
      </c>
      <c r="E9" s="49">
        <v>30</v>
      </c>
      <c r="F9" s="46">
        <f t="shared" si="0"/>
        <v>426</v>
      </c>
      <c r="G9" s="46">
        <f t="shared" si="1"/>
        <v>57.084000000000003</v>
      </c>
      <c r="H9" s="46">
        <f t="shared" si="2"/>
        <v>17.04</v>
      </c>
      <c r="I9" s="46">
        <f t="shared" si="3"/>
        <v>12.78</v>
      </c>
      <c r="J9" s="47">
        <f t="shared" si="4"/>
        <v>369.096</v>
      </c>
      <c r="L9" s="13" t="s">
        <v>34</v>
      </c>
      <c r="M9" s="14"/>
      <c r="N9" s="14"/>
      <c r="O9" s="14"/>
      <c r="P9" s="14"/>
      <c r="Q9" s="14"/>
      <c r="R9" s="14"/>
      <c r="S9" s="14"/>
      <c r="T9" s="14"/>
      <c r="U9" s="14"/>
      <c r="V9" s="15"/>
    </row>
    <row r="10" spans="1:22" ht="15.75" customHeight="1" x14ac:dyDescent="0.25">
      <c r="A10" s="60" t="s">
        <v>130</v>
      </c>
      <c r="B10" s="73" t="s">
        <v>99</v>
      </c>
      <c r="C10" s="22">
        <v>25</v>
      </c>
      <c r="D10" s="23">
        <v>125</v>
      </c>
      <c r="E10" s="48">
        <v>30</v>
      </c>
      <c r="F10" s="46">
        <f t="shared" si="0"/>
        <v>375</v>
      </c>
      <c r="G10" s="46">
        <f t="shared" si="1"/>
        <v>50.25</v>
      </c>
      <c r="H10" s="46">
        <f t="shared" si="2"/>
        <v>15</v>
      </c>
      <c r="I10" s="46">
        <f t="shared" si="3"/>
        <v>11.25</v>
      </c>
      <c r="J10" s="47">
        <f t="shared" si="4"/>
        <v>328.5</v>
      </c>
      <c r="L10" s="13" t="s">
        <v>19</v>
      </c>
      <c r="M10" s="14"/>
      <c r="N10" s="14"/>
      <c r="O10" s="14"/>
      <c r="P10" s="14"/>
      <c r="Q10" s="14"/>
      <c r="R10" s="14"/>
      <c r="S10" s="14"/>
      <c r="T10" s="14"/>
      <c r="U10" s="14"/>
      <c r="V10" s="15"/>
    </row>
    <row r="11" spans="1:22" ht="15.75" customHeight="1" x14ac:dyDescent="0.25">
      <c r="A11" s="60" t="s">
        <v>131</v>
      </c>
      <c r="B11" s="73" t="s">
        <v>132</v>
      </c>
      <c r="C11" s="22">
        <v>30</v>
      </c>
      <c r="D11" s="23">
        <v>110</v>
      </c>
      <c r="E11" s="48">
        <v>0</v>
      </c>
      <c r="F11" s="46">
        <f t="shared" si="0"/>
        <v>330</v>
      </c>
      <c r="G11" s="46">
        <f t="shared" si="1"/>
        <v>44.220000000000006</v>
      </c>
      <c r="H11" s="46">
        <f t="shared" si="2"/>
        <v>13.200000000000001</v>
      </c>
      <c r="I11" s="46">
        <f t="shared" si="3"/>
        <v>9.9</v>
      </c>
      <c r="J11" s="47">
        <f t="shared" si="4"/>
        <v>262.68</v>
      </c>
      <c r="L11" s="13" t="s">
        <v>20</v>
      </c>
      <c r="M11" s="14"/>
      <c r="N11" s="14"/>
      <c r="O11" s="14"/>
      <c r="P11" s="14"/>
      <c r="Q11" s="14"/>
      <c r="R11" s="14"/>
      <c r="S11" s="14"/>
      <c r="T11" s="14"/>
      <c r="U11" s="14"/>
      <c r="V11" s="15"/>
    </row>
    <row r="12" spans="1:22" ht="15.75" customHeight="1" x14ac:dyDescent="0.25">
      <c r="A12" s="60" t="s">
        <v>133</v>
      </c>
      <c r="B12" s="73" t="s">
        <v>134</v>
      </c>
      <c r="C12" s="22">
        <v>35</v>
      </c>
      <c r="D12" s="22">
        <v>112</v>
      </c>
      <c r="E12" s="49">
        <v>0</v>
      </c>
      <c r="F12" s="46">
        <f t="shared" si="0"/>
        <v>336</v>
      </c>
      <c r="G12" s="46">
        <f t="shared" si="1"/>
        <v>45.024000000000001</v>
      </c>
      <c r="H12" s="46">
        <f t="shared" si="2"/>
        <v>13.44</v>
      </c>
      <c r="I12" s="46">
        <f t="shared" si="3"/>
        <v>10.08</v>
      </c>
      <c r="J12" s="47">
        <f t="shared" si="4"/>
        <v>267.45600000000002</v>
      </c>
      <c r="L12" s="13" t="s">
        <v>31</v>
      </c>
      <c r="M12" s="14"/>
      <c r="N12" s="14"/>
      <c r="O12" s="14"/>
      <c r="P12" s="14"/>
      <c r="Q12" s="14"/>
      <c r="R12" s="14"/>
      <c r="S12" s="14"/>
      <c r="T12" s="14"/>
      <c r="U12" s="14"/>
      <c r="V12" s="15"/>
    </row>
    <row r="13" spans="1:22" ht="15.75" customHeight="1" x14ac:dyDescent="0.25">
      <c r="A13" s="60" t="s">
        <v>135</v>
      </c>
      <c r="B13" s="73" t="s">
        <v>136</v>
      </c>
      <c r="C13" s="22">
        <v>40</v>
      </c>
      <c r="D13" s="22">
        <v>140</v>
      </c>
      <c r="E13" s="49">
        <v>30</v>
      </c>
      <c r="F13" s="46">
        <f t="shared" si="0"/>
        <v>420</v>
      </c>
      <c r="G13" s="46">
        <f t="shared" si="1"/>
        <v>56.28</v>
      </c>
      <c r="H13" s="46">
        <f t="shared" si="2"/>
        <v>16.8</v>
      </c>
      <c r="I13" s="46">
        <f t="shared" si="3"/>
        <v>12.6</v>
      </c>
      <c r="J13" s="47">
        <f t="shared" si="4"/>
        <v>364.32</v>
      </c>
      <c r="L13" s="13" t="s">
        <v>22</v>
      </c>
      <c r="M13" s="14"/>
      <c r="N13" s="14"/>
      <c r="O13" s="14"/>
      <c r="P13" s="14"/>
      <c r="Q13" s="14"/>
      <c r="R13" s="14"/>
      <c r="S13" s="14"/>
      <c r="T13" s="14"/>
      <c r="U13" s="14"/>
      <c r="V13" s="15"/>
    </row>
    <row r="14" spans="1:22" ht="15.75" customHeight="1" x14ac:dyDescent="0.25">
      <c r="A14" s="60" t="s">
        <v>137</v>
      </c>
      <c r="B14" s="73" t="s">
        <v>138</v>
      </c>
      <c r="C14" s="22">
        <v>45</v>
      </c>
      <c r="D14" s="22">
        <v>147</v>
      </c>
      <c r="E14" s="49">
        <v>30</v>
      </c>
      <c r="F14" s="46">
        <f t="shared" si="0"/>
        <v>441</v>
      </c>
      <c r="G14" s="46">
        <f t="shared" si="1"/>
        <v>59.094000000000001</v>
      </c>
      <c r="H14" s="46">
        <f t="shared" si="2"/>
        <v>17.64</v>
      </c>
      <c r="I14" s="46">
        <f t="shared" si="3"/>
        <v>13.229999999999999</v>
      </c>
      <c r="J14" s="47">
        <f t="shared" si="4"/>
        <v>381.036</v>
      </c>
      <c r="L14" s="13" t="s">
        <v>32</v>
      </c>
      <c r="M14" s="14"/>
      <c r="N14" s="14"/>
      <c r="O14" s="14"/>
      <c r="P14" s="14"/>
      <c r="Q14" s="14"/>
      <c r="R14" s="14"/>
      <c r="S14" s="14"/>
      <c r="T14" s="14"/>
      <c r="U14" s="14"/>
      <c r="V14" s="15"/>
    </row>
    <row r="15" spans="1:22" ht="15.75" customHeight="1" thickBot="1" x14ac:dyDescent="0.3">
      <c r="A15" s="62" t="s">
        <v>139</v>
      </c>
      <c r="B15" s="74" t="s">
        <v>140</v>
      </c>
      <c r="C15" s="63">
        <v>50</v>
      </c>
      <c r="D15" s="63">
        <v>100</v>
      </c>
      <c r="E15" s="64">
        <v>0</v>
      </c>
      <c r="F15" s="65">
        <f t="shared" si="0"/>
        <v>300</v>
      </c>
      <c r="G15" s="65">
        <f t="shared" si="1"/>
        <v>40.200000000000003</v>
      </c>
      <c r="H15" s="65">
        <f t="shared" si="2"/>
        <v>12</v>
      </c>
      <c r="I15" s="65">
        <f t="shared" si="3"/>
        <v>9</v>
      </c>
      <c r="J15" s="66">
        <f t="shared" si="4"/>
        <v>238.8</v>
      </c>
      <c r="L15" s="13" t="s">
        <v>26</v>
      </c>
      <c r="M15" s="14"/>
      <c r="N15" s="14"/>
      <c r="O15" s="14"/>
      <c r="P15" s="14"/>
      <c r="Q15" s="14"/>
      <c r="R15" s="14"/>
      <c r="S15" s="14"/>
      <c r="T15" s="14"/>
      <c r="U15" s="14"/>
      <c r="V15" s="15"/>
    </row>
    <row r="16" spans="1:22" x14ac:dyDescent="0.25">
      <c r="C16" s="54" t="s">
        <v>23</v>
      </c>
      <c r="D16" s="55">
        <f>MIN(D6:D15)</f>
        <v>100</v>
      </c>
      <c r="E16" s="55">
        <f t="shared" ref="E16:J16" si="5">MIN(E6:E15)</f>
        <v>0</v>
      </c>
      <c r="F16" s="55">
        <f t="shared" si="5"/>
        <v>300</v>
      </c>
      <c r="G16" s="55">
        <f t="shared" si="5"/>
        <v>40.200000000000003</v>
      </c>
      <c r="H16" s="55">
        <f t="shared" si="5"/>
        <v>12</v>
      </c>
      <c r="I16" s="55">
        <f t="shared" si="5"/>
        <v>9</v>
      </c>
      <c r="J16" s="55">
        <f t="shared" si="5"/>
        <v>238.8</v>
      </c>
      <c r="L16" s="13" t="s">
        <v>33</v>
      </c>
      <c r="M16" s="14"/>
      <c r="N16" s="14"/>
      <c r="O16" s="14"/>
      <c r="P16" s="14"/>
      <c r="Q16" s="14"/>
      <c r="R16" s="14"/>
      <c r="S16" s="14"/>
      <c r="T16" s="14"/>
      <c r="U16" s="14"/>
      <c r="V16" s="15"/>
    </row>
    <row r="17" spans="1:22" x14ac:dyDescent="0.25">
      <c r="C17" s="24" t="s">
        <v>24</v>
      </c>
      <c r="D17" s="26">
        <f>MAX(D6:D15)</f>
        <v>150</v>
      </c>
      <c r="E17" s="26">
        <f t="shared" ref="E17:J17" si="6">MAX(E6:E15)</f>
        <v>30</v>
      </c>
      <c r="F17" s="26">
        <f t="shared" si="6"/>
        <v>450</v>
      </c>
      <c r="G17" s="26">
        <f t="shared" si="6"/>
        <v>60.300000000000004</v>
      </c>
      <c r="H17" s="26">
        <f t="shared" si="6"/>
        <v>18</v>
      </c>
      <c r="I17" s="26">
        <f t="shared" si="6"/>
        <v>13.5</v>
      </c>
      <c r="J17" s="26">
        <f t="shared" si="6"/>
        <v>388.2</v>
      </c>
      <c r="L17" s="13" t="s">
        <v>28</v>
      </c>
      <c r="M17" s="14"/>
      <c r="N17" s="14"/>
      <c r="O17" s="14"/>
      <c r="P17" s="14"/>
      <c r="Q17" s="14"/>
      <c r="R17" s="14"/>
      <c r="S17" s="14"/>
      <c r="T17" s="14"/>
      <c r="U17" s="14"/>
      <c r="V17" s="15"/>
    </row>
    <row r="18" spans="1:22" ht="15.75" thickBot="1" x14ac:dyDescent="0.3">
      <c r="C18" s="25" t="s">
        <v>25</v>
      </c>
      <c r="D18" s="27">
        <f>AVERAGE(D6:D15)</f>
        <v>127.6</v>
      </c>
      <c r="E18" s="27">
        <f t="shared" ref="E18:J18" si="7">AVERAGE(E6:E15)</f>
        <v>18</v>
      </c>
      <c r="F18" s="27">
        <f t="shared" si="7"/>
        <v>382.8</v>
      </c>
      <c r="G18" s="27">
        <f t="shared" si="7"/>
        <v>51.295200000000001</v>
      </c>
      <c r="H18" s="27">
        <f t="shared" si="7"/>
        <v>15.312000000000001</v>
      </c>
      <c r="I18" s="27">
        <f t="shared" si="7"/>
        <v>11.484</v>
      </c>
      <c r="J18" s="27">
        <f t="shared" si="7"/>
        <v>322.70880000000005</v>
      </c>
      <c r="L18" s="13" t="s">
        <v>29</v>
      </c>
      <c r="M18" s="14"/>
      <c r="N18" s="14"/>
      <c r="O18" s="14"/>
      <c r="P18" s="14"/>
      <c r="Q18" s="14"/>
      <c r="R18" s="14"/>
      <c r="S18" s="14"/>
      <c r="T18" s="14"/>
      <c r="U18" s="14"/>
      <c r="V18" s="15"/>
    </row>
    <row r="19" spans="1:22" ht="15" customHeight="1" x14ac:dyDescent="0.25">
      <c r="G19" s="1"/>
      <c r="H19" s="1"/>
      <c r="I19" s="1"/>
      <c r="J19" s="1"/>
      <c r="L19" s="13" t="s">
        <v>30</v>
      </c>
      <c r="M19" s="14"/>
      <c r="N19" s="14"/>
      <c r="O19" s="14"/>
      <c r="P19" s="14"/>
      <c r="Q19" s="14"/>
      <c r="R19" s="14"/>
      <c r="S19" s="14"/>
      <c r="T19" s="14"/>
      <c r="U19" s="14"/>
      <c r="V19" s="15"/>
    </row>
    <row r="20" spans="1:22" ht="15.75" thickBot="1" x14ac:dyDescent="0.3">
      <c r="L20" s="17" t="s">
        <v>142</v>
      </c>
      <c r="M20" s="18"/>
      <c r="N20" s="18"/>
      <c r="O20" s="18"/>
      <c r="P20" s="18"/>
      <c r="Q20" s="18"/>
      <c r="R20" s="18"/>
      <c r="S20" s="18"/>
      <c r="T20" s="18"/>
      <c r="U20" s="18"/>
      <c r="V20" s="19"/>
    </row>
    <row r="21" spans="1:22" ht="45.75" thickBot="1" x14ac:dyDescent="0.3">
      <c r="A21" s="6" t="s">
        <v>8</v>
      </c>
      <c r="B21" s="52"/>
      <c r="C21" s="50">
        <f>COUNTIF(E6:E15,30)</f>
        <v>6</v>
      </c>
      <c r="E21" s="7" t="s">
        <v>27</v>
      </c>
      <c r="F21" s="51">
        <f>SUM(J6:J15)</f>
        <v>3227.0880000000006</v>
      </c>
    </row>
    <row r="22" spans="1:22" ht="52.5" thickBot="1" x14ac:dyDescent="0.3">
      <c r="A22" s="4" t="s">
        <v>21</v>
      </c>
      <c r="B22" s="53"/>
      <c r="C22" s="5">
        <f>SUMIF(F6:F15,"&gt;400")</f>
        <v>2142</v>
      </c>
      <c r="L22" s="76" t="s">
        <v>114</v>
      </c>
      <c r="M22" s="11"/>
      <c r="N22" s="11"/>
      <c r="O22" s="11"/>
      <c r="P22" s="11"/>
      <c r="Q22" s="11"/>
      <c r="R22" s="11"/>
      <c r="S22" s="11"/>
      <c r="T22" s="11"/>
      <c r="U22" s="11"/>
      <c r="V22" s="12"/>
    </row>
    <row r="23" spans="1:22" x14ac:dyDescent="0.25">
      <c r="L23" s="13" t="s">
        <v>115</v>
      </c>
      <c r="M23" s="14"/>
      <c r="N23" s="14"/>
      <c r="O23" s="14"/>
      <c r="P23" s="14"/>
      <c r="Q23" s="14"/>
      <c r="R23" s="14"/>
      <c r="S23" s="14"/>
      <c r="T23" s="14"/>
      <c r="U23" s="14"/>
      <c r="V23" s="15"/>
    </row>
    <row r="24" spans="1:22" x14ac:dyDescent="0.25">
      <c r="L24" s="13" t="s">
        <v>116</v>
      </c>
      <c r="M24" s="14"/>
      <c r="N24" s="14"/>
      <c r="O24" s="14"/>
      <c r="P24" s="14"/>
      <c r="Q24" s="14"/>
      <c r="R24" s="14"/>
      <c r="S24" s="14"/>
      <c r="T24" s="14"/>
      <c r="U24" s="14"/>
      <c r="V24" s="15"/>
    </row>
    <row r="25" spans="1:22" x14ac:dyDescent="0.25">
      <c r="L25" s="13" t="s">
        <v>117</v>
      </c>
      <c r="M25" s="14"/>
      <c r="N25" s="14"/>
      <c r="O25" s="14"/>
      <c r="P25" s="14"/>
      <c r="Q25" s="14"/>
      <c r="R25" s="14"/>
      <c r="S25" s="14"/>
      <c r="T25" s="14"/>
      <c r="U25" s="14"/>
      <c r="V25" s="15"/>
    </row>
    <row r="26" spans="1:22" x14ac:dyDescent="0.25">
      <c r="L26" s="13" t="s">
        <v>118</v>
      </c>
      <c r="M26" s="14"/>
      <c r="N26" s="14"/>
      <c r="O26" s="14"/>
      <c r="P26" s="14"/>
      <c r="Q26" s="14"/>
      <c r="R26" s="14"/>
      <c r="S26" s="14"/>
      <c r="T26" s="14"/>
      <c r="U26" s="14"/>
      <c r="V26" s="15"/>
    </row>
    <row r="27" spans="1:22" x14ac:dyDescent="0.25">
      <c r="L27" s="13" t="s">
        <v>119</v>
      </c>
      <c r="M27" s="14"/>
      <c r="N27" s="14"/>
      <c r="O27" s="14"/>
      <c r="P27" s="14"/>
      <c r="Q27" s="14"/>
      <c r="R27" s="14"/>
      <c r="S27" s="14"/>
      <c r="T27" s="14"/>
      <c r="U27" s="14"/>
      <c r="V27" s="15"/>
    </row>
    <row r="28" spans="1:22" x14ac:dyDescent="0.25">
      <c r="L28" s="13" t="s">
        <v>120</v>
      </c>
      <c r="M28" s="14"/>
      <c r="N28" s="14"/>
      <c r="O28" s="14"/>
      <c r="P28" s="14"/>
      <c r="Q28" s="14"/>
      <c r="R28" s="14"/>
      <c r="S28" s="14"/>
      <c r="T28" s="14"/>
      <c r="U28" s="14"/>
      <c r="V28" s="15"/>
    </row>
    <row r="29" spans="1:22" x14ac:dyDescent="0.25">
      <c r="L29" s="13" t="s">
        <v>121</v>
      </c>
      <c r="M29" s="14"/>
      <c r="N29" s="14"/>
      <c r="O29" s="14"/>
      <c r="P29" s="14"/>
      <c r="Q29" s="14"/>
      <c r="R29" s="14"/>
      <c r="S29" s="14"/>
      <c r="T29" s="14"/>
      <c r="U29" s="14"/>
      <c r="V29" s="15"/>
    </row>
    <row r="30" spans="1:22" x14ac:dyDescent="0.25">
      <c r="L30" s="13" t="s">
        <v>122</v>
      </c>
      <c r="M30" s="14"/>
      <c r="N30" s="14"/>
      <c r="O30" s="14"/>
      <c r="P30" s="14"/>
      <c r="Q30" s="14"/>
      <c r="R30" s="14"/>
      <c r="S30" s="14"/>
      <c r="T30" s="14"/>
      <c r="U30" s="14"/>
      <c r="V30" s="15"/>
    </row>
    <row r="31" spans="1:22" x14ac:dyDescent="0.25">
      <c r="L31" s="13" t="s">
        <v>123</v>
      </c>
      <c r="M31" s="14"/>
      <c r="N31" s="14"/>
      <c r="O31" s="14"/>
      <c r="P31" s="14"/>
      <c r="Q31" s="14"/>
      <c r="R31" s="14"/>
      <c r="S31" s="14"/>
      <c r="T31" s="14"/>
      <c r="U31" s="14"/>
      <c r="V31" s="15"/>
    </row>
    <row r="32" spans="1:22" ht="15.75" thickBot="1" x14ac:dyDescent="0.3">
      <c r="L32" s="17" t="s">
        <v>141</v>
      </c>
      <c r="M32" s="18"/>
      <c r="N32" s="18"/>
      <c r="O32" s="18"/>
      <c r="P32" s="18"/>
      <c r="Q32" s="18"/>
      <c r="R32" s="18"/>
      <c r="S32" s="18"/>
      <c r="T32" s="18"/>
      <c r="U32" s="18"/>
      <c r="V32" s="19"/>
    </row>
  </sheetData>
  <conditionalFormatting sqref="D6:D15">
    <cfRule type="dataBar" priority="1">
      <dataBar>
        <cfvo type="num" val="&quot;&lt;120&quot;"/>
        <cfvo type="max"/>
        <color rgb="FF638EC6"/>
      </dataBar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8"/>
  <sheetViews>
    <sheetView topLeftCell="C1" workbookViewId="0">
      <selection activeCell="I20" sqref="I20"/>
    </sheetView>
  </sheetViews>
  <sheetFormatPr defaultRowHeight="15" x14ac:dyDescent="0.25"/>
  <cols>
    <col min="1" max="1" width="12.5703125" customWidth="1"/>
    <col min="10" max="10" width="9.5703125" customWidth="1"/>
  </cols>
  <sheetData>
    <row r="1" spans="1:20" ht="15.75" x14ac:dyDescent="0.25">
      <c r="L1" s="10" t="s">
        <v>9</v>
      </c>
      <c r="M1" s="11"/>
      <c r="N1" s="11"/>
      <c r="O1" s="11"/>
      <c r="P1" s="11"/>
      <c r="Q1" s="11"/>
      <c r="R1" s="11"/>
      <c r="S1" s="11"/>
      <c r="T1" s="12"/>
    </row>
    <row r="2" spans="1:20" ht="16.5" thickBot="1" x14ac:dyDescent="0.3">
      <c r="A2" s="129" t="s">
        <v>143</v>
      </c>
      <c r="B2" s="129"/>
      <c r="C2" s="129"/>
      <c r="D2" s="129"/>
      <c r="E2" s="129"/>
      <c r="F2" s="129"/>
      <c r="G2" s="129"/>
      <c r="H2" s="129"/>
      <c r="I2" s="129"/>
      <c r="J2" s="129"/>
      <c r="L2" s="13" t="s">
        <v>35</v>
      </c>
      <c r="M2" s="14"/>
      <c r="N2" s="14"/>
      <c r="O2" s="14"/>
      <c r="P2" s="14"/>
      <c r="Q2" s="14"/>
      <c r="R2" s="14"/>
      <c r="S2" s="14"/>
      <c r="T2" s="15"/>
    </row>
    <row r="3" spans="1:20" ht="52.5" thickTop="1" thickBot="1" x14ac:dyDescent="0.3">
      <c r="A3" s="77" t="s">
        <v>1</v>
      </c>
      <c r="B3" s="78"/>
      <c r="C3" s="79" t="s">
        <v>2</v>
      </c>
      <c r="D3" s="80" t="s">
        <v>12</v>
      </c>
      <c r="E3" s="81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2" t="s">
        <v>17</v>
      </c>
      <c r="L3" s="13" t="s">
        <v>36</v>
      </c>
      <c r="M3" s="14"/>
      <c r="N3" s="14"/>
      <c r="O3" s="14"/>
      <c r="P3" s="14"/>
      <c r="Q3" s="14"/>
      <c r="R3" s="14"/>
      <c r="S3" s="14"/>
      <c r="T3" s="15"/>
    </row>
    <row r="4" spans="1:20" ht="16.5" thickTop="1" thickBot="1" x14ac:dyDescent="0.3">
      <c r="A4" s="83" t="s">
        <v>124</v>
      </c>
      <c r="B4" s="72" t="s">
        <v>82</v>
      </c>
      <c r="C4" s="87">
        <v>5</v>
      </c>
      <c r="D4" s="87">
        <v>150</v>
      </c>
      <c r="E4" s="88">
        <v>30</v>
      </c>
      <c r="F4" s="98">
        <f t="shared" ref="F4:F13" si="0">D4*$J$1</f>
        <v>0</v>
      </c>
      <c r="G4" s="89">
        <f t="shared" ref="G4:G13" ca="1" si="1">F4*$G$4</f>
        <v>60.300000000000004</v>
      </c>
      <c r="H4" s="89">
        <f t="shared" ref="H4:H13" ca="1" si="2">F4*$H$4</f>
        <v>18</v>
      </c>
      <c r="I4" s="89">
        <f t="shared" ref="I4:I13" ca="1" si="3">F4*$I$4</f>
        <v>13.5</v>
      </c>
      <c r="J4" s="101">
        <f t="shared" ref="J4:J13" ca="1" si="4">F4-G4-H4-I4+E4</f>
        <v>388.2</v>
      </c>
      <c r="L4" s="13" t="s">
        <v>37</v>
      </c>
      <c r="M4" s="14"/>
      <c r="N4" s="14"/>
      <c r="O4" s="14"/>
      <c r="P4" s="14"/>
      <c r="Q4" s="14"/>
      <c r="R4" s="14"/>
      <c r="S4" s="14"/>
      <c r="T4" s="15"/>
    </row>
    <row r="5" spans="1:20" ht="16.5" thickTop="1" thickBot="1" x14ac:dyDescent="0.3">
      <c r="A5" s="84" t="s">
        <v>125</v>
      </c>
      <c r="B5" s="73" t="s">
        <v>85</v>
      </c>
      <c r="C5" s="90">
        <v>10</v>
      </c>
      <c r="D5" s="90">
        <v>115</v>
      </c>
      <c r="E5" s="91">
        <v>0</v>
      </c>
      <c r="F5" s="99">
        <f t="shared" si="0"/>
        <v>0</v>
      </c>
      <c r="G5" s="92">
        <f t="shared" ca="1" si="1"/>
        <v>46.230000000000004</v>
      </c>
      <c r="H5" s="92">
        <f t="shared" ca="1" si="2"/>
        <v>13.8</v>
      </c>
      <c r="I5" s="92">
        <f t="shared" ca="1" si="3"/>
        <v>10.35</v>
      </c>
      <c r="J5" s="101">
        <f t="shared" ca="1" si="4"/>
        <v>274.61999999999995</v>
      </c>
      <c r="L5" s="13" t="s">
        <v>38</v>
      </c>
      <c r="M5" s="14"/>
      <c r="N5" s="14"/>
      <c r="O5" s="14"/>
      <c r="P5" s="14"/>
      <c r="Q5" s="14"/>
      <c r="R5" s="14"/>
      <c r="S5" s="14"/>
      <c r="T5" s="15"/>
    </row>
    <row r="6" spans="1:20" ht="16.5" thickTop="1" thickBot="1" x14ac:dyDescent="0.3">
      <c r="A6" s="84" t="s">
        <v>126</v>
      </c>
      <c r="B6" s="73" t="s">
        <v>127</v>
      </c>
      <c r="C6" s="90">
        <v>15</v>
      </c>
      <c r="D6" s="90">
        <v>135</v>
      </c>
      <c r="E6" s="91">
        <v>30</v>
      </c>
      <c r="F6" s="99">
        <f t="shared" si="0"/>
        <v>0</v>
      </c>
      <c r="G6" s="92">
        <f t="shared" ca="1" si="1"/>
        <v>54.27</v>
      </c>
      <c r="H6" s="92">
        <f t="shared" ca="1" si="2"/>
        <v>16.2</v>
      </c>
      <c r="I6" s="92">
        <f t="shared" ca="1" si="3"/>
        <v>12.15</v>
      </c>
      <c r="J6" s="101">
        <f t="shared" ca="1" si="4"/>
        <v>352.38000000000005</v>
      </c>
      <c r="L6" s="13" t="s">
        <v>39</v>
      </c>
      <c r="M6" s="14"/>
      <c r="N6" s="14"/>
      <c r="O6" s="14"/>
      <c r="P6" s="14"/>
      <c r="Q6" s="14"/>
      <c r="R6" s="14"/>
      <c r="S6" s="14"/>
      <c r="T6" s="15"/>
    </row>
    <row r="7" spans="1:20" ht="16.5" thickTop="1" thickBot="1" x14ac:dyDescent="0.3">
      <c r="A7" s="84" t="s">
        <v>128</v>
      </c>
      <c r="B7" s="73" t="s">
        <v>129</v>
      </c>
      <c r="C7" s="90">
        <v>20</v>
      </c>
      <c r="D7" s="90">
        <v>142</v>
      </c>
      <c r="E7" s="91">
        <v>30</v>
      </c>
      <c r="F7" s="99">
        <f t="shared" si="0"/>
        <v>0</v>
      </c>
      <c r="G7" s="92">
        <f t="shared" ca="1" si="1"/>
        <v>57.084000000000003</v>
      </c>
      <c r="H7" s="92">
        <f t="shared" ca="1" si="2"/>
        <v>17.04</v>
      </c>
      <c r="I7" s="92">
        <f t="shared" ca="1" si="3"/>
        <v>12.78</v>
      </c>
      <c r="J7" s="101">
        <f t="shared" ca="1" si="4"/>
        <v>369.096</v>
      </c>
      <c r="L7" s="13" t="s">
        <v>40</v>
      </c>
      <c r="M7" s="14"/>
      <c r="N7" s="14"/>
      <c r="O7" s="14"/>
      <c r="P7" s="14"/>
      <c r="Q7" s="14"/>
      <c r="R7" s="14"/>
      <c r="S7" s="14"/>
      <c r="T7" s="15"/>
    </row>
    <row r="8" spans="1:20" ht="16.5" thickTop="1" thickBot="1" x14ac:dyDescent="0.3">
      <c r="A8" s="84" t="s">
        <v>130</v>
      </c>
      <c r="B8" s="73" t="s">
        <v>99</v>
      </c>
      <c r="C8" s="90">
        <v>25</v>
      </c>
      <c r="D8" s="93">
        <v>125</v>
      </c>
      <c r="E8" s="94">
        <v>30</v>
      </c>
      <c r="F8" s="99">
        <f t="shared" si="0"/>
        <v>0</v>
      </c>
      <c r="G8" s="92">
        <f t="shared" ca="1" si="1"/>
        <v>50.25</v>
      </c>
      <c r="H8" s="92">
        <f t="shared" ca="1" si="2"/>
        <v>15</v>
      </c>
      <c r="I8" s="92">
        <f t="shared" ca="1" si="3"/>
        <v>11.25</v>
      </c>
      <c r="J8" s="101">
        <f t="shared" ca="1" si="4"/>
        <v>328.5</v>
      </c>
      <c r="L8" s="13" t="s">
        <v>41</v>
      </c>
      <c r="M8" s="14"/>
      <c r="N8" s="14"/>
      <c r="O8" s="14"/>
      <c r="P8" s="14"/>
      <c r="Q8" s="14"/>
      <c r="R8" s="14"/>
      <c r="S8" s="14"/>
      <c r="T8" s="15"/>
    </row>
    <row r="9" spans="1:20" ht="16.5" thickTop="1" thickBot="1" x14ac:dyDescent="0.3">
      <c r="A9" s="84" t="s">
        <v>131</v>
      </c>
      <c r="B9" s="73" t="s">
        <v>132</v>
      </c>
      <c r="C9" s="90">
        <v>30</v>
      </c>
      <c r="D9" s="93">
        <v>110</v>
      </c>
      <c r="E9" s="94">
        <v>0</v>
      </c>
      <c r="F9" s="99">
        <f t="shared" si="0"/>
        <v>0</v>
      </c>
      <c r="G9" s="92">
        <f t="shared" ca="1" si="1"/>
        <v>44.220000000000006</v>
      </c>
      <c r="H9" s="92">
        <f t="shared" ca="1" si="2"/>
        <v>13.200000000000001</v>
      </c>
      <c r="I9" s="92">
        <f t="shared" ca="1" si="3"/>
        <v>9.9</v>
      </c>
      <c r="J9" s="101">
        <f t="shared" ca="1" si="4"/>
        <v>262.68</v>
      </c>
      <c r="L9" s="13" t="s">
        <v>42</v>
      </c>
      <c r="M9" s="14"/>
      <c r="N9" s="14"/>
      <c r="O9" s="14"/>
      <c r="P9" s="14"/>
      <c r="Q9" s="14"/>
      <c r="R9" s="14"/>
      <c r="S9" s="14"/>
      <c r="T9" s="15"/>
    </row>
    <row r="10" spans="1:20" ht="16.5" thickTop="1" thickBot="1" x14ac:dyDescent="0.3">
      <c r="A10" s="84" t="s">
        <v>133</v>
      </c>
      <c r="B10" s="73" t="s">
        <v>134</v>
      </c>
      <c r="C10" s="90">
        <v>35</v>
      </c>
      <c r="D10" s="90">
        <v>112</v>
      </c>
      <c r="E10" s="91">
        <v>0</v>
      </c>
      <c r="F10" s="99">
        <f t="shared" si="0"/>
        <v>0</v>
      </c>
      <c r="G10" s="92">
        <f t="shared" ca="1" si="1"/>
        <v>45.024000000000001</v>
      </c>
      <c r="H10" s="92">
        <f t="shared" ca="1" si="2"/>
        <v>13.44</v>
      </c>
      <c r="I10" s="92">
        <f t="shared" ca="1" si="3"/>
        <v>10.08</v>
      </c>
      <c r="J10" s="101">
        <f t="shared" ca="1" si="4"/>
        <v>267.45600000000002</v>
      </c>
      <c r="L10" s="13" t="s">
        <v>43</v>
      </c>
      <c r="M10" s="14"/>
      <c r="N10" s="14"/>
      <c r="O10" s="14"/>
      <c r="P10" s="14"/>
      <c r="Q10" s="14"/>
      <c r="R10" s="14"/>
      <c r="S10" s="14"/>
      <c r="T10" s="15"/>
    </row>
    <row r="11" spans="1:20" ht="16.5" thickTop="1" thickBot="1" x14ac:dyDescent="0.3">
      <c r="A11" s="84" t="s">
        <v>135</v>
      </c>
      <c r="B11" s="73" t="s">
        <v>136</v>
      </c>
      <c r="C11" s="90">
        <v>40</v>
      </c>
      <c r="D11" s="90">
        <v>140</v>
      </c>
      <c r="E11" s="91">
        <v>30</v>
      </c>
      <c r="F11" s="99">
        <f t="shared" si="0"/>
        <v>0</v>
      </c>
      <c r="G11" s="92">
        <f t="shared" ca="1" si="1"/>
        <v>56.28</v>
      </c>
      <c r="H11" s="92">
        <f t="shared" ca="1" si="2"/>
        <v>16.8</v>
      </c>
      <c r="I11" s="92">
        <f t="shared" ca="1" si="3"/>
        <v>12.6</v>
      </c>
      <c r="J11" s="101">
        <f t="shared" ca="1" si="4"/>
        <v>364.32</v>
      </c>
      <c r="L11" s="17" t="s">
        <v>44</v>
      </c>
      <c r="M11" s="18"/>
      <c r="N11" s="18"/>
      <c r="O11" s="18"/>
      <c r="P11" s="18"/>
      <c r="Q11" s="18"/>
      <c r="R11" s="18"/>
      <c r="S11" s="18"/>
      <c r="T11" s="19"/>
    </row>
    <row r="12" spans="1:20" ht="16.5" thickTop="1" thickBot="1" x14ac:dyDescent="0.3">
      <c r="A12" s="84" t="s">
        <v>137</v>
      </c>
      <c r="B12" s="73" t="s">
        <v>138</v>
      </c>
      <c r="C12" s="90">
        <v>45</v>
      </c>
      <c r="D12" s="90">
        <v>147</v>
      </c>
      <c r="E12" s="91">
        <v>30</v>
      </c>
      <c r="F12" s="99">
        <f t="shared" si="0"/>
        <v>0</v>
      </c>
      <c r="G12" s="92">
        <f t="shared" ca="1" si="1"/>
        <v>59.094000000000001</v>
      </c>
      <c r="H12" s="92">
        <f t="shared" ca="1" si="2"/>
        <v>17.64</v>
      </c>
      <c r="I12" s="92">
        <f t="shared" ca="1" si="3"/>
        <v>13.229999999999999</v>
      </c>
      <c r="J12" s="101">
        <f t="shared" ca="1" si="4"/>
        <v>381.036</v>
      </c>
    </row>
    <row r="13" spans="1:20" ht="16.5" thickTop="1" thickBot="1" x14ac:dyDescent="0.3">
      <c r="A13" s="85" t="s">
        <v>139</v>
      </c>
      <c r="B13" s="86" t="s">
        <v>140</v>
      </c>
      <c r="C13" s="95">
        <v>50</v>
      </c>
      <c r="D13" s="95">
        <v>100</v>
      </c>
      <c r="E13" s="96">
        <v>0</v>
      </c>
      <c r="F13" s="100">
        <f t="shared" si="0"/>
        <v>0</v>
      </c>
      <c r="G13" s="97">
        <f t="shared" ca="1" si="1"/>
        <v>40.200000000000003</v>
      </c>
      <c r="H13" s="97">
        <f t="shared" ca="1" si="2"/>
        <v>12</v>
      </c>
      <c r="I13" s="97">
        <f t="shared" ca="1" si="3"/>
        <v>9</v>
      </c>
      <c r="J13" s="101">
        <f t="shared" ca="1" si="4"/>
        <v>238.8</v>
      </c>
    </row>
    <row r="14" spans="1:20" ht="15.75" thickTop="1" x14ac:dyDescent="0.25">
      <c r="L14" s="109" t="s">
        <v>114</v>
      </c>
      <c r="M14" s="102"/>
      <c r="N14" s="102"/>
      <c r="O14" s="102"/>
      <c r="P14" s="102"/>
      <c r="Q14" s="102"/>
      <c r="R14" s="102"/>
      <c r="S14" s="102"/>
      <c r="T14" s="103"/>
    </row>
    <row r="15" spans="1:20" x14ac:dyDescent="0.25">
      <c r="L15" s="104" t="s">
        <v>144</v>
      </c>
      <c r="M15" s="14"/>
      <c r="N15" s="14"/>
      <c r="O15" s="14"/>
      <c r="P15" s="14"/>
      <c r="Q15" s="14"/>
      <c r="R15" s="14"/>
      <c r="S15" s="14"/>
      <c r="T15" s="105"/>
    </row>
    <row r="16" spans="1:20" x14ac:dyDescent="0.25">
      <c r="L16" s="104" t="s">
        <v>145</v>
      </c>
      <c r="M16" s="14"/>
      <c r="N16" s="14"/>
      <c r="O16" s="14"/>
      <c r="P16" s="14"/>
      <c r="Q16" s="14"/>
      <c r="R16" s="14"/>
      <c r="S16" s="14"/>
      <c r="T16" s="105"/>
    </row>
    <row r="17" spans="12:20" x14ac:dyDescent="0.25">
      <c r="L17" s="104" t="s">
        <v>146</v>
      </c>
      <c r="M17" s="14"/>
      <c r="N17" s="14"/>
      <c r="O17" s="14"/>
      <c r="P17" s="14"/>
      <c r="Q17" s="14"/>
      <c r="R17" s="14"/>
      <c r="S17" s="14"/>
      <c r="T17" s="105"/>
    </row>
    <row r="18" spans="12:20" ht="15.75" thickBot="1" x14ac:dyDescent="0.3">
      <c r="L18" s="106" t="s">
        <v>147</v>
      </c>
      <c r="M18" s="107"/>
      <c r="N18" s="107"/>
      <c r="O18" s="107"/>
      <c r="P18" s="107"/>
      <c r="Q18" s="107"/>
      <c r="R18" s="107"/>
      <c r="S18" s="107"/>
      <c r="T18" s="108"/>
    </row>
  </sheetData>
  <mergeCells count="1">
    <mergeCell ref="A2:J2"/>
  </mergeCells>
  <conditionalFormatting sqref="D4:D13">
    <cfRule type="cellIs" dxfId="1" priority="1" stopIfTrue="1" operator="lessThanOrEqual">
      <formula>125</formula>
    </cfRule>
    <cfRule type="dataBar" priority="2">
      <dataBar>
        <cfvo type="num" val="&quot;&lt;120&quot;"/>
        <cfvo type="max"/>
        <color rgb="FF638EC6"/>
      </dataBar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0"/>
  <sheetViews>
    <sheetView workbookViewId="0">
      <selection activeCell="J38" sqref="J38"/>
    </sheetView>
  </sheetViews>
  <sheetFormatPr defaultRowHeight="15" x14ac:dyDescent="0.25"/>
  <sheetData>
    <row r="1" spans="1:19" ht="15.75" x14ac:dyDescent="0.25">
      <c r="A1" s="29" t="s">
        <v>45</v>
      </c>
      <c r="B1" s="31"/>
      <c r="C1" s="31"/>
      <c r="D1" s="31"/>
      <c r="E1" s="31"/>
      <c r="F1" s="31"/>
      <c r="G1" s="31"/>
      <c r="H1" s="32"/>
      <c r="K1" s="110" t="s">
        <v>114</v>
      </c>
      <c r="L1" s="75"/>
      <c r="M1" s="75"/>
      <c r="N1" s="75"/>
      <c r="O1" s="75"/>
      <c r="P1" s="75"/>
      <c r="Q1" s="75"/>
      <c r="R1" s="75"/>
      <c r="S1" s="75"/>
    </row>
    <row r="2" spans="1:19" x14ac:dyDescent="0.25">
      <c r="A2" s="31" t="s">
        <v>46</v>
      </c>
      <c r="B2" s="31"/>
      <c r="C2" s="31"/>
      <c r="D2" s="31"/>
      <c r="E2" s="31"/>
      <c r="F2" s="31"/>
      <c r="G2" s="31"/>
      <c r="H2" s="32"/>
      <c r="I2" s="9">
        <v>210</v>
      </c>
      <c r="K2" s="75" t="s">
        <v>148</v>
      </c>
      <c r="L2" s="75"/>
      <c r="M2" s="75"/>
      <c r="N2" s="75"/>
      <c r="O2" s="75"/>
      <c r="P2" s="75"/>
      <c r="Q2" s="75"/>
      <c r="R2" s="75"/>
      <c r="S2" s="75"/>
    </row>
    <row r="3" spans="1:19" x14ac:dyDescent="0.25">
      <c r="A3" s="31" t="s">
        <v>47</v>
      </c>
      <c r="B3" s="31"/>
      <c r="C3" s="31"/>
      <c r="D3" s="31"/>
      <c r="E3" s="31"/>
      <c r="F3" s="31"/>
      <c r="G3" s="31"/>
      <c r="H3" s="32"/>
      <c r="I3" s="9">
        <v>30</v>
      </c>
      <c r="K3" s="75" t="s">
        <v>149</v>
      </c>
      <c r="L3" s="75"/>
      <c r="M3" s="75"/>
      <c r="N3" s="75"/>
      <c r="O3" s="75"/>
      <c r="P3" s="75"/>
      <c r="Q3" s="75"/>
      <c r="R3" s="75"/>
      <c r="S3" s="75"/>
    </row>
    <row r="4" spans="1:19" x14ac:dyDescent="0.25">
      <c r="A4" s="31" t="s">
        <v>48</v>
      </c>
      <c r="B4" s="31"/>
      <c r="C4" s="31"/>
      <c r="D4" s="31"/>
      <c r="E4" s="31"/>
      <c r="F4" s="31"/>
      <c r="G4" s="31"/>
      <c r="H4" s="32"/>
      <c r="I4" s="9">
        <v>400</v>
      </c>
      <c r="K4" s="75" t="s">
        <v>150</v>
      </c>
      <c r="L4" s="75"/>
      <c r="M4" s="75"/>
      <c r="N4" s="75"/>
      <c r="O4" s="75"/>
      <c r="P4" s="75"/>
      <c r="Q4" s="75"/>
      <c r="R4" s="75"/>
      <c r="S4" s="75"/>
    </row>
    <row r="5" spans="1:19" x14ac:dyDescent="0.25">
      <c r="A5" s="31" t="s">
        <v>49</v>
      </c>
      <c r="B5" s="31"/>
      <c r="C5" s="31"/>
      <c r="D5" s="31"/>
      <c r="E5" s="31"/>
      <c r="F5" s="31"/>
      <c r="G5" s="31"/>
      <c r="H5" s="32"/>
      <c r="I5" s="9">
        <v>1000</v>
      </c>
    </row>
    <row r="6" spans="1:19" x14ac:dyDescent="0.25">
      <c r="A6" s="31" t="s">
        <v>153</v>
      </c>
      <c r="B6" s="31"/>
      <c r="C6" s="31"/>
      <c r="D6" s="31"/>
      <c r="E6" s="31"/>
      <c r="F6" s="31"/>
      <c r="G6" s="31"/>
      <c r="H6" s="32"/>
    </row>
    <row r="8" spans="1:19" x14ac:dyDescent="0.25">
      <c r="A8" s="30">
        <v>460</v>
      </c>
      <c r="B8" s="30"/>
      <c r="C8" s="30">
        <v>90</v>
      </c>
      <c r="D8" s="30"/>
      <c r="E8" s="30">
        <v>900</v>
      </c>
      <c r="F8" s="30"/>
      <c r="G8" s="30">
        <v>40</v>
      </c>
    </row>
    <row r="9" spans="1:19" x14ac:dyDescent="0.25">
      <c r="A9" s="30">
        <v>670</v>
      </c>
      <c r="B9" s="30"/>
      <c r="C9" s="30">
        <v>150</v>
      </c>
      <c r="D9" s="30"/>
      <c r="E9" s="30">
        <v>2000</v>
      </c>
      <c r="F9" s="30"/>
      <c r="G9" s="30">
        <v>30</v>
      </c>
    </row>
    <row r="10" spans="1:19" x14ac:dyDescent="0.25">
      <c r="A10" s="30">
        <v>560</v>
      </c>
      <c r="B10" s="30"/>
      <c r="C10" s="30">
        <v>60</v>
      </c>
      <c r="D10" s="30"/>
      <c r="E10" s="30">
        <v>1200</v>
      </c>
      <c r="F10" s="30"/>
      <c r="G10" s="30">
        <v>45</v>
      </c>
    </row>
    <row r="11" spans="1:19" x14ac:dyDescent="0.25">
      <c r="A11" s="30">
        <v>480</v>
      </c>
      <c r="B11" s="30"/>
      <c r="C11" s="30">
        <v>120</v>
      </c>
      <c r="D11" s="30"/>
      <c r="E11" s="30">
        <v>1900</v>
      </c>
      <c r="F11" s="30"/>
      <c r="G11" s="30">
        <v>65</v>
      </c>
    </row>
    <row r="12" spans="1:19" x14ac:dyDescent="0.25">
      <c r="A12" s="30">
        <v>640</v>
      </c>
      <c r="B12" s="30"/>
      <c r="C12" s="30">
        <v>90</v>
      </c>
      <c r="D12" s="30"/>
      <c r="E12" s="30">
        <v>2400</v>
      </c>
      <c r="F12" s="30"/>
      <c r="G12" s="30">
        <v>54</v>
      </c>
    </row>
    <row r="13" spans="1:19" x14ac:dyDescent="0.25">
      <c r="A13" s="30">
        <v>730</v>
      </c>
      <c r="B13" s="30"/>
      <c r="C13" s="30">
        <v>210</v>
      </c>
      <c r="D13" s="30"/>
      <c r="E13" s="30">
        <v>1200</v>
      </c>
      <c r="F13" s="30"/>
      <c r="G13" s="30">
        <v>43</v>
      </c>
    </row>
    <row r="14" spans="1:19" x14ac:dyDescent="0.25">
      <c r="A14" s="30">
        <v>840</v>
      </c>
      <c r="B14" s="30"/>
      <c r="C14" s="30">
        <v>60</v>
      </c>
      <c r="D14" s="30"/>
      <c r="E14" s="30">
        <v>1700</v>
      </c>
      <c r="F14" s="30"/>
      <c r="G14" s="30">
        <v>62</v>
      </c>
    </row>
    <row r="15" spans="1:19" x14ac:dyDescent="0.25">
      <c r="A15" s="30">
        <v>990</v>
      </c>
      <c r="B15" s="30"/>
      <c r="C15" s="30">
        <v>120</v>
      </c>
      <c r="D15" s="30"/>
      <c r="E15" s="30">
        <v>2100</v>
      </c>
      <c r="F15" s="30"/>
      <c r="G15" s="30">
        <v>76</v>
      </c>
    </row>
    <row r="16" spans="1:19" x14ac:dyDescent="0.25">
      <c r="A16" s="30">
        <v>850</v>
      </c>
      <c r="B16" s="30"/>
      <c r="C16" s="30">
        <v>180</v>
      </c>
      <c r="D16" s="30"/>
      <c r="E16" s="30">
        <v>1100</v>
      </c>
      <c r="F16" s="30"/>
      <c r="G16" s="30">
        <v>84</v>
      </c>
    </row>
    <row r="17" spans="1:19" x14ac:dyDescent="0.25">
      <c r="A17" s="30">
        <v>820</v>
      </c>
      <c r="B17" s="30"/>
      <c r="C17" s="30">
        <v>150</v>
      </c>
      <c r="D17" s="30"/>
      <c r="E17" s="30">
        <v>1300</v>
      </c>
      <c r="F17" s="30"/>
      <c r="G17" s="30">
        <v>15</v>
      </c>
    </row>
    <row r="24" spans="1:19" x14ac:dyDescent="0.25">
      <c r="K24" s="75" t="s">
        <v>151</v>
      </c>
      <c r="L24" s="75"/>
      <c r="M24" s="75"/>
      <c r="N24" s="75"/>
      <c r="O24" s="75"/>
      <c r="P24" s="75"/>
      <c r="Q24" s="75"/>
      <c r="R24" s="75"/>
      <c r="S24" s="75"/>
    </row>
    <row r="25" spans="1:19" x14ac:dyDescent="0.25">
      <c r="K25" s="75" t="s">
        <v>154</v>
      </c>
      <c r="L25" s="75"/>
      <c r="M25" s="75"/>
      <c r="N25" s="75"/>
      <c r="O25" s="75"/>
      <c r="P25" s="75"/>
      <c r="Q25" s="75"/>
      <c r="R25" s="75"/>
      <c r="S25" s="75"/>
    </row>
    <row r="26" spans="1:19" x14ac:dyDescent="0.25">
      <c r="K26" s="75" t="s">
        <v>152</v>
      </c>
      <c r="L26" s="75"/>
      <c r="M26" s="75"/>
      <c r="N26" s="75"/>
      <c r="O26" s="75"/>
      <c r="P26" s="75"/>
      <c r="Q26" s="75"/>
      <c r="R26" s="75"/>
      <c r="S26" s="75"/>
    </row>
    <row r="30" spans="1:19" x14ac:dyDescent="0.25">
      <c r="A30" s="30">
        <v>460</v>
      </c>
      <c r="B30" s="30">
        <v>670</v>
      </c>
      <c r="C30" s="30">
        <v>560</v>
      </c>
      <c r="D30" s="30">
        <v>480</v>
      </c>
      <c r="E30" s="30">
        <v>640</v>
      </c>
      <c r="F30" s="30">
        <v>730</v>
      </c>
      <c r="G30" s="30">
        <v>840</v>
      </c>
      <c r="H30" s="30">
        <v>990</v>
      </c>
      <c r="I30" s="30">
        <v>850</v>
      </c>
      <c r="J30" s="30">
        <v>820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J30"/>
  <sheetViews>
    <sheetView topLeftCell="A7" workbookViewId="0">
      <selection activeCell="H37" sqref="H37"/>
    </sheetView>
  </sheetViews>
  <sheetFormatPr defaultRowHeight="15" x14ac:dyDescent="0.25"/>
  <cols>
    <col min="1" max="1" width="23.28515625" customWidth="1"/>
    <col min="4" max="4" width="24.140625" customWidth="1"/>
    <col min="8" max="8" width="18.28515625" customWidth="1"/>
  </cols>
  <sheetData>
    <row r="2" spans="1:10" ht="15.75" x14ac:dyDescent="0.25">
      <c r="A2" s="38" t="s">
        <v>50</v>
      </c>
      <c r="B2" s="39"/>
      <c r="C2" s="39"/>
      <c r="D2" s="39"/>
      <c r="E2" s="40"/>
      <c r="F2" s="40"/>
      <c r="G2" s="40"/>
      <c r="H2" s="40"/>
      <c r="I2" s="35"/>
      <c r="J2" t="s">
        <v>155</v>
      </c>
    </row>
    <row r="3" spans="1:10" x14ac:dyDescent="0.25">
      <c r="A3" s="41" t="s">
        <v>51</v>
      </c>
      <c r="B3" s="41"/>
      <c r="C3" s="41"/>
      <c r="D3" s="41" t="s">
        <v>52</v>
      </c>
      <c r="E3" s="41"/>
      <c r="F3" s="41" t="s">
        <v>53</v>
      </c>
      <c r="G3" s="41"/>
      <c r="H3" s="41" t="s">
        <v>54</v>
      </c>
      <c r="I3" s="36"/>
    </row>
    <row r="4" spans="1:10" x14ac:dyDescent="0.25">
      <c r="A4" s="41" t="s">
        <v>55</v>
      </c>
      <c r="B4" s="41"/>
      <c r="C4" s="41"/>
      <c r="D4" s="41" t="s">
        <v>56</v>
      </c>
      <c r="E4" s="41"/>
      <c r="F4" s="41"/>
      <c r="G4" s="41"/>
      <c r="H4" s="41" t="s">
        <v>57</v>
      </c>
      <c r="I4" s="36"/>
    </row>
    <row r="6" spans="1:10" x14ac:dyDescent="0.25">
      <c r="A6" s="111">
        <v>10002555</v>
      </c>
      <c r="B6" s="33"/>
      <c r="C6" s="33"/>
      <c r="D6" s="33">
        <v>0.12</v>
      </c>
      <c r="E6" s="33"/>
      <c r="F6" s="33">
        <v>0.16</v>
      </c>
      <c r="G6" s="33"/>
      <c r="H6" s="34">
        <v>35471</v>
      </c>
      <c r="I6" s="33"/>
    </row>
    <row r="7" spans="1:10" x14ac:dyDescent="0.25">
      <c r="A7" s="111">
        <v>5260000</v>
      </c>
      <c r="B7" s="33"/>
      <c r="C7" s="33"/>
      <c r="D7" s="33">
        <v>0.45600000000000002</v>
      </c>
      <c r="E7" s="33"/>
      <c r="F7" s="33">
        <v>0.21</v>
      </c>
      <c r="G7" s="33"/>
      <c r="H7" s="34">
        <v>35910</v>
      </c>
      <c r="I7" s="33"/>
    </row>
    <row r="8" spans="1:10" x14ac:dyDescent="0.25">
      <c r="A8" s="111">
        <v>0.35546660000000002</v>
      </c>
      <c r="B8" s="33"/>
      <c r="C8" s="33"/>
      <c r="D8" s="33">
        <v>3.5799999999999998E-2</v>
      </c>
      <c r="E8" s="33"/>
      <c r="F8" s="33">
        <v>0.37</v>
      </c>
      <c r="G8" s="33"/>
      <c r="H8" s="34">
        <v>36102</v>
      </c>
      <c r="I8" s="33"/>
    </row>
    <row r="9" spans="1:10" x14ac:dyDescent="0.25">
      <c r="A9" s="111">
        <v>7.9500000000000003E-4</v>
      </c>
      <c r="B9" s="33"/>
      <c r="C9" s="33"/>
      <c r="D9" s="33">
        <v>1.33</v>
      </c>
      <c r="E9" s="33"/>
      <c r="F9" s="33">
        <v>0.26</v>
      </c>
      <c r="G9" s="33"/>
      <c r="H9" s="34">
        <v>36285</v>
      </c>
      <c r="I9" s="33"/>
    </row>
    <row r="12" spans="1:10" ht="15.75" x14ac:dyDescent="0.25">
      <c r="A12" s="38" t="s">
        <v>58</v>
      </c>
      <c r="B12" s="41"/>
      <c r="C12" s="41"/>
      <c r="D12" s="41"/>
      <c r="E12" s="41"/>
      <c r="F12" s="41"/>
      <c r="G12" s="41"/>
      <c r="H12" s="41"/>
      <c r="I12" s="33"/>
    </row>
    <row r="13" spans="1:10" x14ac:dyDescent="0.25">
      <c r="A13" s="41"/>
      <c r="B13" s="41"/>
      <c r="C13" s="41"/>
      <c r="D13" s="41"/>
      <c r="E13" s="41"/>
      <c r="F13" s="41"/>
      <c r="G13" s="41"/>
      <c r="H13" s="41"/>
      <c r="I13" s="33"/>
    </row>
    <row r="14" spans="1:10" x14ac:dyDescent="0.25">
      <c r="A14" s="41" t="s">
        <v>59</v>
      </c>
      <c r="B14" s="41"/>
      <c r="C14" s="41"/>
      <c r="D14" s="41"/>
      <c r="E14" s="41"/>
      <c r="F14" s="41"/>
      <c r="G14" s="41"/>
      <c r="H14" s="41"/>
      <c r="I14" s="33"/>
    </row>
    <row r="15" spans="1:10" x14ac:dyDescent="0.25">
      <c r="A15" s="41" t="s">
        <v>61</v>
      </c>
      <c r="B15" s="41"/>
      <c r="C15" s="41"/>
      <c r="D15" s="41"/>
      <c r="E15" s="41"/>
      <c r="F15" s="41"/>
      <c r="G15" s="41"/>
      <c r="H15" s="41"/>
      <c r="I15" s="33"/>
    </row>
    <row r="16" spans="1:10" x14ac:dyDescent="0.25">
      <c r="A16" s="41" t="s">
        <v>60</v>
      </c>
      <c r="B16" s="41"/>
      <c r="C16" s="41"/>
      <c r="D16" s="41"/>
      <c r="E16" s="41"/>
      <c r="F16" s="41"/>
      <c r="G16" s="41"/>
      <c r="H16" s="41"/>
      <c r="I16" s="33"/>
    </row>
    <row r="17" spans="1:10" x14ac:dyDescent="0.25">
      <c r="A17" s="41" t="s">
        <v>63</v>
      </c>
      <c r="B17" s="41"/>
      <c r="C17" s="41"/>
      <c r="D17" s="41"/>
      <c r="E17" s="41"/>
      <c r="F17" s="41"/>
      <c r="G17" s="41"/>
      <c r="H17" s="41"/>
    </row>
    <row r="18" spans="1:10" x14ac:dyDescent="0.25">
      <c r="A18" s="41" t="s">
        <v>62</v>
      </c>
      <c r="B18" s="41"/>
      <c r="C18" s="41"/>
      <c r="D18" s="41"/>
      <c r="E18" s="41"/>
      <c r="F18" s="41"/>
      <c r="G18" s="41"/>
      <c r="H18" s="41"/>
    </row>
    <row r="20" spans="1:10" x14ac:dyDescent="0.25">
      <c r="A20" s="33">
        <v>2000</v>
      </c>
      <c r="B20" s="33"/>
      <c r="C20" s="34">
        <v>40544</v>
      </c>
      <c r="D20" s="33"/>
      <c r="E20" s="112">
        <v>0.375</v>
      </c>
      <c r="F20" s="33"/>
      <c r="G20" s="33"/>
      <c r="H20" s="33"/>
    </row>
    <row r="21" spans="1:10" x14ac:dyDescent="0.25">
      <c r="A21" s="33">
        <v>1900</v>
      </c>
      <c r="B21" s="33"/>
      <c r="C21" s="34">
        <v>40603</v>
      </c>
      <c r="D21" s="33"/>
      <c r="E21" s="112">
        <v>0.38541666666666669</v>
      </c>
      <c r="F21" s="33"/>
      <c r="G21" s="33"/>
      <c r="H21" s="33"/>
    </row>
    <row r="22" spans="1:10" x14ac:dyDescent="0.25">
      <c r="A22" s="33">
        <v>1800</v>
      </c>
      <c r="B22" s="33"/>
      <c r="C22" s="34">
        <v>40664</v>
      </c>
      <c r="D22" s="33"/>
      <c r="E22" s="112">
        <v>0.39583333333333298</v>
      </c>
      <c r="F22" s="33"/>
      <c r="G22" s="33"/>
      <c r="H22" s="33"/>
    </row>
    <row r="23" spans="1:10" x14ac:dyDescent="0.25">
      <c r="A23" s="33">
        <v>1700</v>
      </c>
      <c r="B23" s="33"/>
      <c r="C23" s="34">
        <v>40725</v>
      </c>
      <c r="D23" s="33"/>
      <c r="E23" s="112">
        <v>0.40625</v>
      </c>
      <c r="F23" s="33"/>
      <c r="G23" s="33"/>
      <c r="H23" s="33"/>
      <c r="J23" t="s">
        <v>156</v>
      </c>
    </row>
    <row r="24" spans="1:10" x14ac:dyDescent="0.25">
      <c r="A24" s="33">
        <v>1600</v>
      </c>
      <c r="B24" s="33"/>
      <c r="C24" s="34">
        <v>40787</v>
      </c>
      <c r="D24" s="33"/>
      <c r="E24" s="112">
        <v>0.41666666666666702</v>
      </c>
      <c r="F24" s="33"/>
      <c r="G24" s="33"/>
      <c r="H24" s="33"/>
      <c r="J24" t="s">
        <v>157</v>
      </c>
    </row>
    <row r="25" spans="1:10" x14ac:dyDescent="0.25">
      <c r="A25" s="33">
        <v>1500</v>
      </c>
      <c r="B25" s="33"/>
      <c r="C25" s="34">
        <v>40848</v>
      </c>
      <c r="D25" s="33"/>
      <c r="E25" s="112">
        <v>0.42708333333333298</v>
      </c>
      <c r="F25" s="33"/>
      <c r="G25" s="33"/>
      <c r="H25" s="33"/>
    </row>
    <row r="26" spans="1:10" x14ac:dyDescent="0.25">
      <c r="A26" s="33">
        <v>1400</v>
      </c>
      <c r="B26" s="33"/>
      <c r="C26" s="34"/>
      <c r="D26" s="33"/>
      <c r="E26" s="112">
        <v>0.4375</v>
      </c>
      <c r="F26" s="33"/>
      <c r="G26" s="33"/>
      <c r="H26" s="33"/>
    </row>
    <row r="27" spans="1:10" x14ac:dyDescent="0.25">
      <c r="A27" s="33">
        <v>1300</v>
      </c>
      <c r="B27" s="33"/>
      <c r="C27" s="34"/>
      <c r="D27" s="33"/>
      <c r="E27" s="112">
        <v>0.44791666666666702</v>
      </c>
      <c r="F27" s="33"/>
      <c r="G27" s="33"/>
      <c r="H27" s="33"/>
    </row>
    <row r="28" spans="1:10" x14ac:dyDescent="0.25">
      <c r="A28" s="33">
        <v>1200</v>
      </c>
      <c r="B28" s="33"/>
      <c r="C28" s="34"/>
      <c r="D28" s="33"/>
      <c r="E28" s="112">
        <v>0.45833333333333298</v>
      </c>
      <c r="F28" s="33"/>
      <c r="G28" s="33"/>
      <c r="H28" s="33"/>
    </row>
    <row r="29" spans="1:10" x14ac:dyDescent="0.25">
      <c r="A29" s="33">
        <v>1100</v>
      </c>
      <c r="B29" s="33"/>
      <c r="C29" s="34"/>
      <c r="D29" s="33"/>
      <c r="E29" s="112">
        <v>0.46875</v>
      </c>
      <c r="F29" s="33"/>
      <c r="G29" s="33"/>
      <c r="H29" s="33"/>
    </row>
    <row r="30" spans="1:10" x14ac:dyDescent="0.25">
      <c r="A30" s="33">
        <v>1000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71"/>
  <sheetViews>
    <sheetView topLeftCell="A61" workbookViewId="0">
      <selection activeCell="I45" sqref="I45"/>
    </sheetView>
  </sheetViews>
  <sheetFormatPr defaultRowHeight="15" x14ac:dyDescent="0.25"/>
  <cols>
    <col min="3" max="3" width="13.5703125" customWidth="1"/>
    <col min="4" max="4" width="10" bestFit="1" customWidth="1"/>
    <col min="5" max="5" width="9.85546875" bestFit="1" customWidth="1"/>
    <col min="6" max="6" width="8.140625" bestFit="1" customWidth="1"/>
    <col min="7" max="7" width="9.7109375" bestFit="1" customWidth="1"/>
    <col min="8" max="8" width="7.7109375" bestFit="1" customWidth="1"/>
    <col min="9" max="9" width="12" customWidth="1"/>
  </cols>
  <sheetData>
    <row r="1" spans="1:9" ht="15.75" x14ac:dyDescent="0.25">
      <c r="A1" s="44" t="s">
        <v>64</v>
      </c>
      <c r="B1" s="42"/>
      <c r="C1" s="42"/>
      <c r="D1" s="42"/>
      <c r="E1" s="42"/>
      <c r="F1" s="42"/>
      <c r="G1" s="42"/>
      <c r="H1" s="42"/>
      <c r="I1" s="45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5"/>
    </row>
    <row r="3" spans="1:9" x14ac:dyDescent="0.25">
      <c r="A3" s="42" t="s">
        <v>106</v>
      </c>
      <c r="B3" s="42"/>
      <c r="C3" s="42"/>
      <c r="D3" s="42"/>
      <c r="E3" s="42"/>
      <c r="F3" s="42"/>
      <c r="G3" s="42"/>
      <c r="H3" s="42"/>
      <c r="I3" s="45"/>
    </row>
    <row r="4" spans="1:9" x14ac:dyDescent="0.25">
      <c r="A4" s="42" t="s">
        <v>107</v>
      </c>
      <c r="B4" s="42"/>
      <c r="C4" s="42"/>
      <c r="D4" s="42"/>
      <c r="E4" s="42"/>
      <c r="F4" s="42"/>
      <c r="G4" s="42"/>
      <c r="H4" s="42"/>
      <c r="I4" s="45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5"/>
    </row>
    <row r="6" spans="1:9" x14ac:dyDescent="0.25">
      <c r="A6" s="42" t="s">
        <v>108</v>
      </c>
      <c r="B6" s="42"/>
      <c r="C6" s="42"/>
      <c r="D6" s="42"/>
      <c r="E6" s="42"/>
      <c r="F6" s="42"/>
      <c r="G6" s="42"/>
      <c r="H6" s="42"/>
      <c r="I6" s="45"/>
    </row>
    <row r="7" spans="1:9" x14ac:dyDescent="0.25">
      <c r="A7" s="42" t="s">
        <v>109</v>
      </c>
      <c r="B7" s="42"/>
      <c r="C7" s="42"/>
      <c r="D7" s="42"/>
      <c r="E7" s="42"/>
      <c r="F7" s="42"/>
      <c r="G7" s="42"/>
      <c r="H7" s="42"/>
      <c r="I7" s="45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5"/>
    </row>
    <row r="10" spans="1:9" x14ac:dyDescent="0.25">
      <c r="A10" s="37">
        <v>0</v>
      </c>
      <c r="B10" s="37"/>
      <c r="C10" s="37" t="str">
        <f>IF(A10&lt;0,"záporné","kladné reálne")</f>
        <v>kladné reálne</v>
      </c>
      <c r="D10" s="37" t="str">
        <f>IF(A10=0,"NULA",IF(A10&gt;0,"POZIT","NEG"))</f>
        <v>NULA</v>
      </c>
      <c r="E10" s="37"/>
      <c r="F10" s="37"/>
      <c r="G10" s="37"/>
      <c r="H10" s="37"/>
    </row>
    <row r="11" spans="1:9" x14ac:dyDescent="0.25">
      <c r="A11" s="37">
        <v>0</v>
      </c>
      <c r="B11" s="37"/>
      <c r="C11" s="37" t="str">
        <f t="shared" ref="C11:C19" si="0">IF(A11&lt;0,"záporné","kladné reálne")</f>
        <v>kladné reálne</v>
      </c>
      <c r="D11" s="37" t="str">
        <f t="shared" ref="D11:D19" si="1">IF(A11=0,"NULA",IF(A11&gt;0,"POZIT","NEG"))</f>
        <v>NULA</v>
      </c>
      <c r="E11" s="37"/>
      <c r="F11" s="37"/>
      <c r="G11" s="37"/>
      <c r="H11" s="37"/>
    </row>
    <row r="12" spans="1:9" x14ac:dyDescent="0.25">
      <c r="A12" s="37">
        <v>1</v>
      </c>
      <c r="B12" s="37"/>
      <c r="C12" s="37" t="str">
        <f t="shared" si="0"/>
        <v>kladné reálne</v>
      </c>
      <c r="D12" s="37" t="str">
        <f t="shared" si="1"/>
        <v>POZIT</v>
      </c>
      <c r="E12" s="37"/>
      <c r="F12" s="37"/>
      <c r="G12" s="37"/>
      <c r="H12" s="37"/>
    </row>
    <row r="13" spans="1:9" x14ac:dyDescent="0.25">
      <c r="A13" s="37">
        <v>-1</v>
      </c>
      <c r="B13" s="37"/>
      <c r="C13" s="37" t="str">
        <f t="shared" si="0"/>
        <v>záporné</v>
      </c>
      <c r="D13" s="37" t="str">
        <f t="shared" si="1"/>
        <v>NEG</v>
      </c>
      <c r="E13" s="37"/>
      <c r="F13" s="37"/>
      <c r="G13" s="37"/>
      <c r="H13" s="37"/>
    </row>
    <row r="14" spans="1:9" x14ac:dyDescent="0.25">
      <c r="A14" s="37">
        <v>1</v>
      </c>
      <c r="B14" s="37"/>
      <c r="C14" s="37" t="str">
        <f t="shared" si="0"/>
        <v>kladné reálne</v>
      </c>
      <c r="D14" s="37" t="str">
        <f t="shared" si="1"/>
        <v>POZIT</v>
      </c>
      <c r="E14" s="37"/>
      <c r="F14" s="37"/>
      <c r="G14" s="37"/>
      <c r="H14" s="37"/>
    </row>
    <row r="15" spans="1:9" x14ac:dyDescent="0.25">
      <c r="A15" s="37">
        <v>0</v>
      </c>
      <c r="B15" s="37"/>
      <c r="C15" s="37" t="str">
        <f t="shared" si="0"/>
        <v>kladné reálne</v>
      </c>
      <c r="D15" s="37" t="str">
        <f t="shared" si="1"/>
        <v>NULA</v>
      </c>
      <c r="E15" s="37"/>
      <c r="F15" s="37"/>
      <c r="G15" s="37"/>
      <c r="H15" s="37"/>
    </row>
    <row r="16" spans="1:9" x14ac:dyDescent="0.25">
      <c r="A16" s="37">
        <v>1</v>
      </c>
      <c r="B16" s="37"/>
      <c r="C16" s="37" t="str">
        <f t="shared" si="0"/>
        <v>kladné reálne</v>
      </c>
      <c r="D16" s="37" t="str">
        <f t="shared" si="1"/>
        <v>POZIT</v>
      </c>
      <c r="E16" s="37"/>
      <c r="F16" s="37"/>
      <c r="G16" s="37"/>
      <c r="H16" s="37"/>
    </row>
    <row r="17" spans="1:9" x14ac:dyDescent="0.25">
      <c r="A17" s="37">
        <v>1</v>
      </c>
      <c r="B17" s="37"/>
      <c r="C17" s="37" t="str">
        <f t="shared" si="0"/>
        <v>kladné reálne</v>
      </c>
      <c r="D17" s="37" t="str">
        <f t="shared" si="1"/>
        <v>POZIT</v>
      </c>
      <c r="E17" s="37"/>
      <c r="F17" s="37"/>
      <c r="G17" s="37"/>
      <c r="H17" s="37"/>
      <c r="I17" s="37"/>
    </row>
    <row r="18" spans="1:9" x14ac:dyDescent="0.25">
      <c r="A18" s="37">
        <v>-1</v>
      </c>
      <c r="B18" s="37"/>
      <c r="C18" s="37" t="str">
        <f t="shared" si="0"/>
        <v>záporné</v>
      </c>
      <c r="D18" s="37" t="str">
        <f t="shared" si="1"/>
        <v>NEG</v>
      </c>
      <c r="E18" s="37"/>
      <c r="F18" s="37"/>
      <c r="G18" s="37"/>
      <c r="H18" s="37"/>
      <c r="I18" s="37"/>
    </row>
    <row r="19" spans="1:9" x14ac:dyDescent="0.25">
      <c r="A19" s="37">
        <v>1</v>
      </c>
      <c r="B19" s="37"/>
      <c r="C19" s="37" t="str">
        <f t="shared" si="0"/>
        <v>kladné reálne</v>
      </c>
      <c r="D19" s="37" t="str">
        <f t="shared" si="1"/>
        <v>POZIT</v>
      </c>
      <c r="E19" s="37"/>
      <c r="F19" s="37"/>
      <c r="G19" s="37"/>
      <c r="H19" s="37"/>
      <c r="I19" s="37"/>
    </row>
    <row r="22" spans="1:9" x14ac:dyDescent="0.25">
      <c r="A22" s="43" t="s">
        <v>65</v>
      </c>
      <c r="B22" s="43"/>
      <c r="C22" s="43"/>
      <c r="D22" s="42"/>
      <c r="E22" s="42"/>
      <c r="F22" s="42"/>
      <c r="G22" s="42"/>
      <c r="H22" s="42"/>
      <c r="I22" s="42"/>
    </row>
    <row r="23" spans="1:9" x14ac:dyDescent="0.25">
      <c r="A23" s="42" t="s">
        <v>66</v>
      </c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 t="s">
        <v>110</v>
      </c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 t="s">
        <v>111</v>
      </c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 t="s">
        <v>67</v>
      </c>
      <c r="B26" s="42"/>
      <c r="C26" s="42"/>
      <c r="D26" s="42"/>
      <c r="E26" s="42"/>
      <c r="F26" s="42"/>
      <c r="G26" s="42"/>
      <c r="H26" s="42"/>
      <c r="I26" s="42"/>
    </row>
    <row r="28" spans="1:9" x14ac:dyDescent="0.25">
      <c r="A28" s="37" t="s">
        <v>68</v>
      </c>
      <c r="B28" s="37" t="s">
        <v>69</v>
      </c>
      <c r="C28" s="37" t="s">
        <v>70</v>
      </c>
      <c r="E28" s="37"/>
      <c r="F28" s="37" t="s">
        <v>158</v>
      </c>
      <c r="G28" s="37"/>
      <c r="H28" s="37"/>
      <c r="I28" s="37"/>
    </row>
    <row r="29" spans="1:9" x14ac:dyDescent="0.25">
      <c r="A29" s="37">
        <v>280</v>
      </c>
      <c r="B29" s="37">
        <v>260</v>
      </c>
      <c r="C29" s="37" t="str">
        <f>IF(B29-A29&lt;0,"STRATA",IF(B29-A29&gt;0,"ZISK","NULA"))</f>
        <v>STRATA</v>
      </c>
      <c r="D29" s="37"/>
      <c r="E29" s="37"/>
      <c r="F29" s="37"/>
      <c r="G29" s="37"/>
      <c r="H29" s="37"/>
      <c r="I29" s="37"/>
    </row>
    <row r="30" spans="1:9" x14ac:dyDescent="0.25">
      <c r="A30" s="37">
        <v>450</v>
      </c>
      <c r="B30" s="37">
        <v>460</v>
      </c>
      <c r="C30" s="37" t="str">
        <f t="shared" ref="C30:C38" si="2">IF(B30-A30&lt;0,"STRATA",IF(B30-A30&gt;0,"ZISK","NULA"))</f>
        <v>ZISK</v>
      </c>
      <c r="D30" s="37"/>
      <c r="E30" s="37"/>
      <c r="F30" s="37"/>
      <c r="G30" s="37"/>
      <c r="H30" s="37"/>
      <c r="I30" s="37"/>
    </row>
    <row r="31" spans="1:9" x14ac:dyDescent="0.25">
      <c r="A31" s="37">
        <v>380</v>
      </c>
      <c r="B31" s="37">
        <v>380</v>
      </c>
      <c r="C31" s="37" t="str">
        <f t="shared" si="2"/>
        <v>NULA</v>
      </c>
      <c r="D31" s="37"/>
      <c r="E31" s="37"/>
      <c r="F31" s="37"/>
      <c r="G31" s="37"/>
      <c r="H31" s="37"/>
      <c r="I31" s="37"/>
    </row>
    <row r="32" spans="1:9" x14ac:dyDescent="0.25">
      <c r="A32" s="37">
        <v>495</v>
      </c>
      <c r="B32" s="37">
        <v>500</v>
      </c>
      <c r="C32" s="37" t="str">
        <f t="shared" si="2"/>
        <v>ZISK</v>
      </c>
      <c r="D32" s="37"/>
      <c r="E32" s="37"/>
      <c r="F32" s="37"/>
      <c r="G32" s="37"/>
      <c r="H32" s="37"/>
      <c r="I32" s="37"/>
    </row>
    <row r="33" spans="1:9" x14ac:dyDescent="0.25">
      <c r="A33" s="37">
        <v>530</v>
      </c>
      <c r="B33" s="37">
        <v>550</v>
      </c>
      <c r="C33" s="37" t="str">
        <f t="shared" si="2"/>
        <v>ZISK</v>
      </c>
      <c r="D33" s="37"/>
      <c r="E33" s="37"/>
      <c r="F33" s="37"/>
      <c r="G33" s="37"/>
      <c r="H33" s="37"/>
      <c r="I33" s="37"/>
    </row>
    <row r="34" spans="1:9" x14ac:dyDescent="0.25">
      <c r="A34" s="37">
        <v>280</v>
      </c>
      <c r="B34" s="37">
        <v>300</v>
      </c>
      <c r="C34" s="37" t="str">
        <f t="shared" si="2"/>
        <v>ZISK</v>
      </c>
      <c r="D34" s="37"/>
      <c r="E34" s="37"/>
      <c r="F34" s="37"/>
      <c r="G34" s="37"/>
      <c r="H34" s="37"/>
      <c r="I34" s="37"/>
    </row>
    <row r="35" spans="1:9" x14ac:dyDescent="0.25">
      <c r="A35" s="37">
        <v>560</v>
      </c>
      <c r="B35" s="37">
        <v>520</v>
      </c>
      <c r="C35" s="37" t="str">
        <f t="shared" si="2"/>
        <v>STRATA</v>
      </c>
      <c r="D35" s="37"/>
      <c r="E35" s="37"/>
      <c r="F35" s="37"/>
      <c r="G35" s="37"/>
      <c r="H35" s="37"/>
      <c r="I35" s="37"/>
    </row>
    <row r="36" spans="1:9" x14ac:dyDescent="0.25">
      <c r="A36" s="37">
        <v>490</v>
      </c>
      <c r="B36" s="37">
        <v>490</v>
      </c>
      <c r="C36" s="37" t="str">
        <f t="shared" si="2"/>
        <v>NULA</v>
      </c>
      <c r="D36" s="37"/>
      <c r="E36" s="37"/>
      <c r="F36" s="37"/>
      <c r="G36" s="37"/>
      <c r="H36" s="37"/>
      <c r="I36" s="37"/>
    </row>
    <row r="37" spans="1:9" x14ac:dyDescent="0.25">
      <c r="A37" s="37">
        <v>520</v>
      </c>
      <c r="B37" s="37">
        <v>560</v>
      </c>
      <c r="C37" s="37" t="str">
        <f t="shared" si="2"/>
        <v>ZISK</v>
      </c>
      <c r="D37" s="37"/>
      <c r="E37" s="37"/>
      <c r="F37" s="37"/>
      <c r="G37" s="37"/>
      <c r="H37" s="37"/>
      <c r="I37" s="37"/>
    </row>
    <row r="38" spans="1:9" x14ac:dyDescent="0.25">
      <c r="A38" s="37">
        <v>180</v>
      </c>
      <c r="B38" s="37">
        <v>220</v>
      </c>
      <c r="C38" s="37" t="str">
        <f t="shared" si="2"/>
        <v>ZISK</v>
      </c>
      <c r="D38" s="37"/>
      <c r="E38" s="37"/>
      <c r="F38" s="37"/>
      <c r="G38" s="37"/>
      <c r="H38" s="37"/>
      <c r="I38" s="37"/>
    </row>
    <row r="40" spans="1:9" x14ac:dyDescent="0.25">
      <c r="A40" s="42" t="s">
        <v>71</v>
      </c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 t="s">
        <v>72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 t="s">
        <v>73</v>
      </c>
      <c r="B42" s="42"/>
      <c r="C42" s="42"/>
      <c r="D42" s="42"/>
      <c r="E42" s="42"/>
      <c r="F42" s="42"/>
      <c r="G42" s="42"/>
      <c r="H42" s="42"/>
      <c r="I42" s="42"/>
    </row>
    <row r="43" spans="1:9" ht="15.75" thickBo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thickBot="1" x14ac:dyDescent="0.3">
      <c r="A44" s="37"/>
      <c r="B44" s="113" t="s">
        <v>74</v>
      </c>
      <c r="C44" s="114" t="s">
        <v>112</v>
      </c>
      <c r="D44" s="114" t="s">
        <v>75</v>
      </c>
      <c r="E44" s="114" t="s">
        <v>76</v>
      </c>
      <c r="F44" s="114" t="s">
        <v>77</v>
      </c>
      <c r="G44" s="114" t="s">
        <v>113</v>
      </c>
      <c r="H44" s="114" t="s">
        <v>78</v>
      </c>
      <c r="I44" s="115" t="s">
        <v>79</v>
      </c>
    </row>
    <row r="45" spans="1:9" x14ac:dyDescent="0.25">
      <c r="A45" s="37"/>
      <c r="B45" s="118" t="s">
        <v>80</v>
      </c>
      <c r="C45" s="119">
        <v>4</v>
      </c>
      <c r="D45" s="119">
        <v>3</v>
      </c>
      <c r="E45" s="119">
        <v>2</v>
      </c>
      <c r="F45" s="119">
        <v>1</v>
      </c>
      <c r="G45" s="119">
        <v>3</v>
      </c>
      <c r="H45" s="120">
        <f>AVERAGE(D45:G45)</f>
        <v>2.25</v>
      </c>
      <c r="I45" s="121" t="str">
        <f>IF(H45&lt;1.5,"PRIJATÝ",IF(H45&gt;2,"NEPRIJATÝ","REZERVA"))</f>
        <v>NEPRIJATÝ</v>
      </c>
    </row>
    <row r="46" spans="1:9" x14ac:dyDescent="0.25">
      <c r="A46" s="37"/>
      <c r="B46" s="122" t="s">
        <v>81</v>
      </c>
      <c r="C46" s="116">
        <v>4</v>
      </c>
      <c r="D46" s="116">
        <v>1</v>
      </c>
      <c r="E46" s="116">
        <v>1</v>
      </c>
      <c r="F46" s="116">
        <v>2</v>
      </c>
      <c r="G46" s="116">
        <v>1</v>
      </c>
      <c r="H46" s="117">
        <f t="shared" ref="H46:H71" si="3">AVERAGE(D46:G46)</f>
        <v>1.25</v>
      </c>
      <c r="I46" s="123" t="str">
        <f t="shared" ref="I46:I71" si="4">IF(H46&lt;1.5,"PRIJATÝ",IF(H46&gt;2,"NEPRIJATÝ","REZERVA"))</f>
        <v>PRIJATÝ</v>
      </c>
    </row>
    <row r="47" spans="1:9" x14ac:dyDescent="0.25">
      <c r="A47" s="37"/>
      <c r="B47" s="122" t="s">
        <v>82</v>
      </c>
      <c r="C47" s="116">
        <v>1</v>
      </c>
      <c r="D47" s="116">
        <v>1</v>
      </c>
      <c r="E47" s="116">
        <v>2</v>
      </c>
      <c r="F47" s="116">
        <v>1</v>
      </c>
      <c r="G47" s="116">
        <v>1</v>
      </c>
      <c r="H47" s="117">
        <f t="shared" si="3"/>
        <v>1.25</v>
      </c>
      <c r="I47" s="123" t="str">
        <f t="shared" si="4"/>
        <v>PRIJATÝ</v>
      </c>
    </row>
    <row r="48" spans="1:9" x14ac:dyDescent="0.25">
      <c r="A48" s="37"/>
      <c r="B48" s="122" t="s">
        <v>83</v>
      </c>
      <c r="C48" s="116">
        <v>3</v>
      </c>
      <c r="D48" s="116">
        <v>2</v>
      </c>
      <c r="E48" s="116">
        <v>1</v>
      </c>
      <c r="F48" s="116">
        <v>2</v>
      </c>
      <c r="G48" s="116">
        <v>2</v>
      </c>
      <c r="H48" s="117">
        <f t="shared" si="3"/>
        <v>1.75</v>
      </c>
      <c r="I48" s="123" t="str">
        <f t="shared" si="4"/>
        <v>REZERVA</v>
      </c>
    </row>
    <row r="49" spans="2:9" x14ac:dyDescent="0.25">
      <c r="B49" s="122" t="s">
        <v>84</v>
      </c>
      <c r="C49" s="116">
        <v>4</v>
      </c>
      <c r="D49" s="116">
        <v>1</v>
      </c>
      <c r="E49" s="116">
        <v>1</v>
      </c>
      <c r="F49" s="116">
        <v>2</v>
      </c>
      <c r="G49" s="116">
        <v>3</v>
      </c>
      <c r="H49" s="117">
        <f t="shared" si="3"/>
        <v>1.75</v>
      </c>
      <c r="I49" s="123" t="str">
        <f t="shared" si="4"/>
        <v>REZERVA</v>
      </c>
    </row>
    <row r="50" spans="2:9" x14ac:dyDescent="0.25">
      <c r="B50" s="122" t="s">
        <v>85</v>
      </c>
      <c r="C50" s="116">
        <v>4</v>
      </c>
      <c r="D50" s="116">
        <v>1</v>
      </c>
      <c r="E50" s="116">
        <v>3</v>
      </c>
      <c r="F50" s="116">
        <v>1</v>
      </c>
      <c r="G50" s="116">
        <v>3</v>
      </c>
      <c r="H50" s="117">
        <f t="shared" si="3"/>
        <v>2</v>
      </c>
      <c r="I50" s="123" t="str">
        <f t="shared" si="4"/>
        <v>REZERVA</v>
      </c>
    </row>
    <row r="51" spans="2:9" x14ac:dyDescent="0.25">
      <c r="B51" s="122" t="s">
        <v>86</v>
      </c>
      <c r="C51" s="116">
        <v>1</v>
      </c>
      <c r="D51" s="116">
        <v>3</v>
      </c>
      <c r="E51" s="116">
        <v>3</v>
      </c>
      <c r="F51" s="116">
        <v>2</v>
      </c>
      <c r="G51" s="116">
        <v>1</v>
      </c>
      <c r="H51" s="117">
        <f t="shared" si="3"/>
        <v>2.25</v>
      </c>
      <c r="I51" s="123" t="str">
        <f t="shared" si="4"/>
        <v>NEPRIJATÝ</v>
      </c>
    </row>
    <row r="52" spans="2:9" x14ac:dyDescent="0.25">
      <c r="B52" s="122" t="s">
        <v>87</v>
      </c>
      <c r="C52" s="116">
        <v>3</v>
      </c>
      <c r="D52" s="116">
        <v>2</v>
      </c>
      <c r="E52" s="116">
        <v>3</v>
      </c>
      <c r="F52" s="116">
        <v>2</v>
      </c>
      <c r="G52" s="116">
        <v>1</v>
      </c>
      <c r="H52" s="117">
        <f t="shared" si="3"/>
        <v>2</v>
      </c>
      <c r="I52" s="123" t="str">
        <f t="shared" si="4"/>
        <v>REZERVA</v>
      </c>
    </row>
    <row r="53" spans="2:9" x14ac:dyDescent="0.25">
      <c r="B53" s="122" t="s">
        <v>88</v>
      </c>
      <c r="C53" s="116">
        <v>2</v>
      </c>
      <c r="D53" s="116">
        <v>2</v>
      </c>
      <c r="E53" s="116">
        <v>1</v>
      </c>
      <c r="F53" s="116">
        <v>1</v>
      </c>
      <c r="G53" s="116">
        <v>3</v>
      </c>
      <c r="H53" s="117">
        <f t="shared" si="3"/>
        <v>1.75</v>
      </c>
      <c r="I53" s="123" t="str">
        <f t="shared" si="4"/>
        <v>REZERVA</v>
      </c>
    </row>
    <row r="54" spans="2:9" x14ac:dyDescent="0.25">
      <c r="B54" s="122" t="s">
        <v>89</v>
      </c>
      <c r="C54" s="116">
        <v>2</v>
      </c>
      <c r="D54" s="116">
        <v>1</v>
      </c>
      <c r="E54" s="116">
        <v>1</v>
      </c>
      <c r="F54" s="116">
        <v>1</v>
      </c>
      <c r="G54" s="116">
        <v>1</v>
      </c>
      <c r="H54" s="117">
        <f t="shared" si="3"/>
        <v>1</v>
      </c>
      <c r="I54" s="123" t="str">
        <f t="shared" si="4"/>
        <v>PRIJATÝ</v>
      </c>
    </row>
    <row r="55" spans="2:9" x14ac:dyDescent="0.25">
      <c r="B55" s="122" t="s">
        <v>90</v>
      </c>
      <c r="C55" s="116">
        <v>2</v>
      </c>
      <c r="D55" s="116">
        <v>1</v>
      </c>
      <c r="E55" s="116">
        <v>2</v>
      </c>
      <c r="F55" s="116">
        <v>2</v>
      </c>
      <c r="G55" s="116">
        <v>1</v>
      </c>
      <c r="H55" s="117">
        <f t="shared" si="3"/>
        <v>1.5</v>
      </c>
      <c r="I55" s="123" t="str">
        <f t="shared" si="4"/>
        <v>REZERVA</v>
      </c>
    </row>
    <row r="56" spans="2:9" x14ac:dyDescent="0.25">
      <c r="B56" s="122" t="s">
        <v>91</v>
      </c>
      <c r="C56" s="116">
        <v>4</v>
      </c>
      <c r="D56" s="116">
        <v>1</v>
      </c>
      <c r="E56" s="116">
        <v>2</v>
      </c>
      <c r="F56" s="116">
        <v>1</v>
      </c>
      <c r="G56" s="116">
        <v>2</v>
      </c>
      <c r="H56" s="117">
        <f t="shared" si="3"/>
        <v>1.5</v>
      </c>
      <c r="I56" s="123" t="str">
        <f t="shared" si="4"/>
        <v>REZERVA</v>
      </c>
    </row>
    <row r="57" spans="2:9" x14ac:dyDescent="0.25">
      <c r="B57" s="122" t="s">
        <v>92</v>
      </c>
      <c r="C57" s="116">
        <v>1</v>
      </c>
      <c r="D57" s="116">
        <v>2</v>
      </c>
      <c r="E57" s="116">
        <v>1</v>
      </c>
      <c r="F57" s="116">
        <v>3</v>
      </c>
      <c r="G57" s="116">
        <v>1</v>
      </c>
      <c r="H57" s="117">
        <f t="shared" si="3"/>
        <v>1.75</v>
      </c>
      <c r="I57" s="123" t="str">
        <f t="shared" si="4"/>
        <v>REZERVA</v>
      </c>
    </row>
    <row r="58" spans="2:9" x14ac:dyDescent="0.25">
      <c r="B58" s="122" t="s">
        <v>92</v>
      </c>
      <c r="C58" s="116">
        <v>4</v>
      </c>
      <c r="D58" s="116">
        <v>2</v>
      </c>
      <c r="E58" s="116">
        <v>2</v>
      </c>
      <c r="F58" s="116">
        <v>3</v>
      </c>
      <c r="G58" s="116">
        <v>3</v>
      </c>
      <c r="H58" s="117">
        <f t="shared" si="3"/>
        <v>2.5</v>
      </c>
      <c r="I58" s="123" t="str">
        <f t="shared" si="4"/>
        <v>NEPRIJATÝ</v>
      </c>
    </row>
    <row r="59" spans="2:9" x14ac:dyDescent="0.25">
      <c r="B59" s="122" t="s">
        <v>93</v>
      </c>
      <c r="C59" s="116">
        <v>2</v>
      </c>
      <c r="D59" s="116">
        <v>1</v>
      </c>
      <c r="E59" s="116">
        <v>1</v>
      </c>
      <c r="F59" s="116">
        <v>1</v>
      </c>
      <c r="G59" s="116">
        <v>2</v>
      </c>
      <c r="H59" s="117">
        <f t="shared" si="3"/>
        <v>1.25</v>
      </c>
      <c r="I59" s="123" t="str">
        <f t="shared" si="4"/>
        <v>PRIJATÝ</v>
      </c>
    </row>
    <row r="60" spans="2:9" x14ac:dyDescent="0.25">
      <c r="B60" s="122" t="s">
        <v>94</v>
      </c>
      <c r="C60" s="116">
        <v>2</v>
      </c>
      <c r="D60" s="116">
        <v>3</v>
      </c>
      <c r="E60" s="116">
        <v>3</v>
      </c>
      <c r="F60" s="116">
        <v>3</v>
      </c>
      <c r="G60" s="116">
        <v>2</v>
      </c>
      <c r="H60" s="117">
        <f t="shared" si="3"/>
        <v>2.75</v>
      </c>
      <c r="I60" s="123" t="str">
        <f t="shared" si="4"/>
        <v>NEPRIJATÝ</v>
      </c>
    </row>
    <row r="61" spans="2:9" x14ac:dyDescent="0.25">
      <c r="B61" s="122" t="s">
        <v>95</v>
      </c>
      <c r="C61" s="116">
        <v>2</v>
      </c>
      <c r="D61" s="116">
        <v>2</v>
      </c>
      <c r="E61" s="116">
        <v>1</v>
      </c>
      <c r="F61" s="116">
        <v>1</v>
      </c>
      <c r="G61" s="116">
        <v>1</v>
      </c>
      <c r="H61" s="117">
        <f t="shared" si="3"/>
        <v>1.25</v>
      </c>
      <c r="I61" s="123" t="str">
        <f t="shared" si="4"/>
        <v>PRIJATÝ</v>
      </c>
    </row>
    <row r="62" spans="2:9" x14ac:dyDescent="0.25">
      <c r="B62" s="122" t="s">
        <v>96</v>
      </c>
      <c r="C62" s="116">
        <v>1</v>
      </c>
      <c r="D62" s="116">
        <v>1</v>
      </c>
      <c r="E62" s="116">
        <v>2</v>
      </c>
      <c r="F62" s="116">
        <v>3</v>
      </c>
      <c r="G62" s="116">
        <v>1</v>
      </c>
      <c r="H62" s="117">
        <f t="shared" si="3"/>
        <v>1.75</v>
      </c>
      <c r="I62" s="123" t="str">
        <f t="shared" si="4"/>
        <v>REZERVA</v>
      </c>
    </row>
    <row r="63" spans="2:9" x14ac:dyDescent="0.25">
      <c r="B63" s="122" t="s">
        <v>97</v>
      </c>
      <c r="C63" s="116">
        <v>3</v>
      </c>
      <c r="D63" s="116">
        <v>1</v>
      </c>
      <c r="E63" s="116">
        <v>1</v>
      </c>
      <c r="F63" s="116">
        <v>2</v>
      </c>
      <c r="G63" s="116">
        <v>2</v>
      </c>
      <c r="H63" s="117">
        <f t="shared" si="3"/>
        <v>1.5</v>
      </c>
      <c r="I63" s="123" t="str">
        <f t="shared" si="4"/>
        <v>REZERVA</v>
      </c>
    </row>
    <row r="64" spans="2:9" x14ac:dyDescent="0.25">
      <c r="B64" s="122" t="s">
        <v>98</v>
      </c>
      <c r="C64" s="116">
        <v>3</v>
      </c>
      <c r="D64" s="116">
        <v>2</v>
      </c>
      <c r="E64" s="116">
        <v>2</v>
      </c>
      <c r="F64" s="116">
        <v>2</v>
      </c>
      <c r="G64" s="116">
        <v>2</v>
      </c>
      <c r="H64" s="117">
        <f t="shared" si="3"/>
        <v>2</v>
      </c>
      <c r="I64" s="123" t="str">
        <f t="shared" si="4"/>
        <v>REZERVA</v>
      </c>
    </row>
    <row r="65" spans="2:9" x14ac:dyDescent="0.25">
      <c r="B65" s="122" t="s">
        <v>99</v>
      </c>
      <c r="C65" s="116">
        <v>4</v>
      </c>
      <c r="D65" s="116">
        <v>3</v>
      </c>
      <c r="E65" s="116">
        <v>3</v>
      </c>
      <c r="F65" s="116">
        <v>3</v>
      </c>
      <c r="G65" s="116">
        <v>2</v>
      </c>
      <c r="H65" s="117">
        <f t="shared" si="3"/>
        <v>2.75</v>
      </c>
      <c r="I65" s="123" t="str">
        <f t="shared" si="4"/>
        <v>NEPRIJATÝ</v>
      </c>
    </row>
    <row r="66" spans="2:9" x14ac:dyDescent="0.25">
      <c r="B66" s="122" t="s">
        <v>100</v>
      </c>
      <c r="C66" s="116">
        <v>3</v>
      </c>
      <c r="D66" s="116">
        <v>3</v>
      </c>
      <c r="E66" s="116">
        <v>1</v>
      </c>
      <c r="F66" s="116">
        <v>1</v>
      </c>
      <c r="G66" s="116">
        <v>1</v>
      </c>
      <c r="H66" s="117">
        <f t="shared" si="3"/>
        <v>1.5</v>
      </c>
      <c r="I66" s="123" t="str">
        <f t="shared" si="4"/>
        <v>REZERVA</v>
      </c>
    </row>
    <row r="67" spans="2:9" x14ac:dyDescent="0.25">
      <c r="B67" s="122" t="s">
        <v>101</v>
      </c>
      <c r="C67" s="116">
        <v>1</v>
      </c>
      <c r="D67" s="116">
        <v>3</v>
      </c>
      <c r="E67" s="116">
        <v>2</v>
      </c>
      <c r="F67" s="116">
        <v>1</v>
      </c>
      <c r="G67" s="116">
        <v>2</v>
      </c>
      <c r="H67" s="117">
        <f t="shared" si="3"/>
        <v>2</v>
      </c>
      <c r="I67" s="123" t="str">
        <f t="shared" si="4"/>
        <v>REZERVA</v>
      </c>
    </row>
    <row r="68" spans="2:9" x14ac:dyDescent="0.25">
      <c r="B68" s="122" t="s">
        <v>102</v>
      </c>
      <c r="C68" s="116">
        <v>3</v>
      </c>
      <c r="D68" s="116">
        <v>2</v>
      </c>
      <c r="E68" s="116">
        <v>2</v>
      </c>
      <c r="F68" s="116">
        <v>1</v>
      </c>
      <c r="G68" s="116">
        <v>1</v>
      </c>
      <c r="H68" s="117">
        <f t="shared" si="3"/>
        <v>1.5</v>
      </c>
      <c r="I68" s="123" t="str">
        <f t="shared" si="4"/>
        <v>REZERVA</v>
      </c>
    </row>
    <row r="69" spans="2:9" x14ac:dyDescent="0.25">
      <c r="B69" s="122" t="s">
        <v>103</v>
      </c>
      <c r="C69" s="116">
        <v>2</v>
      </c>
      <c r="D69" s="116">
        <v>1</v>
      </c>
      <c r="E69" s="116">
        <v>1</v>
      </c>
      <c r="F69" s="116">
        <v>1</v>
      </c>
      <c r="G69" s="116">
        <v>1</v>
      </c>
      <c r="H69" s="117">
        <f t="shared" si="3"/>
        <v>1</v>
      </c>
      <c r="I69" s="123" t="str">
        <f t="shared" si="4"/>
        <v>PRIJATÝ</v>
      </c>
    </row>
    <row r="70" spans="2:9" x14ac:dyDescent="0.25">
      <c r="B70" s="122" t="s">
        <v>104</v>
      </c>
      <c r="C70" s="116">
        <v>3</v>
      </c>
      <c r="D70" s="116">
        <v>3</v>
      </c>
      <c r="E70" s="116">
        <v>1</v>
      </c>
      <c r="F70" s="116">
        <v>1</v>
      </c>
      <c r="G70" s="116">
        <v>2</v>
      </c>
      <c r="H70" s="117">
        <f t="shared" si="3"/>
        <v>1.75</v>
      </c>
      <c r="I70" s="123" t="str">
        <f t="shared" si="4"/>
        <v>REZERVA</v>
      </c>
    </row>
    <row r="71" spans="2:9" ht="15.75" thickBot="1" x14ac:dyDescent="0.3">
      <c r="B71" s="124" t="s">
        <v>105</v>
      </c>
      <c r="C71" s="125">
        <v>4</v>
      </c>
      <c r="D71" s="125">
        <v>1</v>
      </c>
      <c r="E71" s="125">
        <v>1</v>
      </c>
      <c r="F71" s="125">
        <v>1</v>
      </c>
      <c r="G71" s="125">
        <v>1</v>
      </c>
      <c r="H71" s="126">
        <f t="shared" si="3"/>
        <v>1</v>
      </c>
      <c r="I71" s="127" t="str">
        <f t="shared" si="4"/>
        <v>PRIJATÝ</v>
      </c>
    </row>
  </sheetData>
  <conditionalFormatting sqref="C29:C38">
    <cfRule type="cellIs" dxfId="0" priority="1" stopIfTrue="1" operator="equal">
      <formula>"ZISK"</formula>
    </cfRule>
  </conditionalFormatting>
  <pageMargins left="0.7" right="0.7" top="0.75" bottom="0.75" header="0.3" footer="0.3"/>
  <ignoredErrors>
    <ignoredError sqref="H45:H7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Tabuľka</vt:lpstr>
      <vt:lpstr>Formátovanie tabuľky</vt:lpstr>
      <vt:lpstr>Prilepiť špeciálne</vt:lpstr>
      <vt:lpstr>Formáty a postupnosti</vt:lpstr>
      <vt:lpstr>Funkcia IF</vt:lpstr>
    </vt:vector>
  </TitlesOfParts>
  <Company>xy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Macaaa</dc:creator>
  <cp:lastModifiedBy>mPriezvisko</cp:lastModifiedBy>
  <dcterms:created xsi:type="dcterms:W3CDTF">2011-08-06T14:33:33Z</dcterms:created>
  <dcterms:modified xsi:type="dcterms:W3CDTF">2015-11-19T17:24:35Z</dcterms:modified>
</cp:coreProperties>
</file>